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90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Z_EE6A0FCF_36E6_44BD_BBFF_A7A740BD7A0A_.wvu.Rows" localSheetId="0" hidden="1">Лист1!#REF!</definedName>
  </definedNames>
  <calcPr calcId="144525"/>
  <customWorkbookViews>
    <customWorkbookView name="ereminaPK - Личное представление" guid="{EE6A0FCF-36E6-44BD-BBFF-A7A740BD7A0A}" mergeInterval="0" personalView="1" maximized="1" xWindow="1" yWindow="1" windowWidth="1916" windowHeight="850" activeSheetId="1"/>
    <customWorkbookView name="lebedevaes - Личное представление" guid="{1ED9B6B5-1C83-4F05-A116-4C6F72FEA960}" mergeInterval="0" personalView="1" maximized="1" xWindow="1" yWindow="1" windowWidth="1396" windowHeight="820" activeSheetId="1"/>
  </customWorkbookViews>
</workbook>
</file>

<file path=xl/calcChain.xml><?xml version="1.0" encoding="utf-8"?>
<calcChain xmlns="http://schemas.openxmlformats.org/spreadsheetml/2006/main">
  <c r="F14" i="1" l="1"/>
  <c r="I14" i="1"/>
  <c r="N14" i="1"/>
  <c r="O14" i="1"/>
  <c r="P14" i="1"/>
  <c r="Q14" i="1"/>
  <c r="R14" i="1"/>
  <c r="S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C15" i="1"/>
  <c r="M15" i="3" l="1"/>
  <c r="L15" i="3"/>
  <c r="K15" i="3"/>
  <c r="J15" i="3"/>
  <c r="I15" i="3"/>
  <c r="H15" i="3"/>
  <c r="G15" i="3"/>
  <c r="F15" i="3"/>
  <c r="E15" i="3"/>
  <c r="D15" i="3"/>
  <c r="M14" i="3"/>
  <c r="L14" i="3"/>
  <c r="K14" i="3"/>
  <c r="I14" i="3"/>
  <c r="H14" i="3"/>
  <c r="G14" i="3"/>
  <c r="F14" i="3"/>
  <c r="E14" i="3"/>
  <c r="M13" i="3"/>
  <c r="L13" i="3"/>
  <c r="K13" i="3"/>
  <c r="I13" i="3"/>
  <c r="H13" i="3"/>
  <c r="G13" i="3"/>
  <c r="F13" i="3"/>
  <c r="E13" i="3"/>
  <c r="M12" i="3"/>
  <c r="L12" i="3"/>
  <c r="K12" i="3"/>
  <c r="I12" i="3"/>
  <c r="H12" i="3"/>
  <c r="G12" i="3"/>
  <c r="F12" i="3"/>
  <c r="E12" i="3"/>
  <c r="M11" i="3"/>
  <c r="L11" i="3"/>
  <c r="K11" i="3"/>
  <c r="I11" i="3"/>
  <c r="H11" i="3"/>
  <c r="G11" i="3"/>
  <c r="F11" i="3"/>
  <c r="E11" i="3"/>
  <c r="D11" i="3"/>
  <c r="M10" i="3"/>
  <c r="L10" i="3"/>
  <c r="K10" i="3"/>
  <c r="I10" i="3"/>
  <c r="H10" i="3"/>
  <c r="F10" i="3"/>
  <c r="E10" i="3"/>
  <c r="C15" i="3"/>
  <c r="C14" i="3"/>
  <c r="C13" i="3"/>
  <c r="C12" i="3"/>
  <c r="C11" i="3"/>
  <c r="C10" i="3"/>
  <c r="M30" i="3"/>
  <c r="L30" i="3"/>
  <c r="K30" i="3"/>
  <c r="I30" i="3"/>
  <c r="H30" i="3"/>
  <c r="F30" i="3"/>
  <c r="E30" i="3"/>
  <c r="C30" i="3"/>
  <c r="C23" i="3"/>
  <c r="M23" i="3"/>
  <c r="L23" i="3"/>
  <c r="K23" i="3"/>
  <c r="J23" i="3"/>
  <c r="I23" i="3"/>
  <c r="H23" i="3"/>
  <c r="G23" i="3"/>
  <c r="F23" i="3"/>
  <c r="E23" i="3"/>
  <c r="D23" i="3"/>
  <c r="M18" i="3"/>
  <c r="L18" i="3"/>
  <c r="K18" i="3"/>
  <c r="I18" i="3"/>
  <c r="H18" i="3"/>
  <c r="G18" i="3"/>
  <c r="F18" i="3"/>
  <c r="E18" i="3"/>
  <c r="C18" i="3"/>
  <c r="M16" i="3"/>
  <c r="L16" i="3"/>
  <c r="K16" i="3"/>
  <c r="I16" i="3"/>
  <c r="H16" i="3"/>
  <c r="G16" i="3"/>
  <c r="F16" i="3"/>
  <c r="E16" i="3"/>
  <c r="C16" i="3"/>
  <c r="J19" i="3"/>
  <c r="J34" i="3"/>
  <c r="D34" i="3"/>
  <c r="J17" i="3"/>
  <c r="D17" i="3"/>
  <c r="D14" i="3" s="1"/>
  <c r="J33" i="3"/>
  <c r="D33" i="3"/>
  <c r="J22" i="3"/>
  <c r="D22" i="3"/>
  <c r="D13" i="3" s="1"/>
  <c r="J32" i="3"/>
  <c r="D32" i="3"/>
  <c r="J21" i="3"/>
  <c r="D21" i="3"/>
  <c r="D12" i="3" s="1"/>
  <c r="J20" i="3"/>
  <c r="J11" i="3" s="1"/>
  <c r="J31" i="3"/>
  <c r="G31" i="3"/>
  <c r="G30" i="3" s="1"/>
  <c r="D31" i="3"/>
  <c r="D10" i="3" s="1"/>
  <c r="M34" i="2"/>
  <c r="L34" i="2"/>
  <c r="K34" i="2"/>
  <c r="I34" i="2"/>
  <c r="H34" i="2"/>
  <c r="G34" i="2"/>
  <c r="F34" i="2"/>
  <c r="E34" i="2"/>
  <c r="D34" i="2"/>
  <c r="C34" i="2"/>
  <c r="M30" i="2"/>
  <c r="L30" i="2"/>
  <c r="K30" i="2"/>
  <c r="I30" i="2"/>
  <c r="H30" i="2"/>
  <c r="G30" i="2"/>
  <c r="F30" i="2"/>
  <c r="E30" i="2"/>
  <c r="C30" i="2"/>
  <c r="M26" i="2"/>
  <c r="L26" i="2"/>
  <c r="K26" i="2"/>
  <c r="I26" i="2"/>
  <c r="H26" i="2"/>
  <c r="G26" i="2"/>
  <c r="F26" i="2"/>
  <c r="E26" i="2"/>
  <c r="C26" i="2"/>
  <c r="M22" i="2"/>
  <c r="L22" i="2"/>
  <c r="K22" i="2"/>
  <c r="I22" i="2"/>
  <c r="H22" i="2"/>
  <c r="G22" i="2"/>
  <c r="F22" i="2"/>
  <c r="E22" i="2"/>
  <c r="C22" i="2"/>
  <c r="M19" i="2"/>
  <c r="L19" i="2"/>
  <c r="K19" i="2"/>
  <c r="I19" i="2"/>
  <c r="H19" i="2"/>
  <c r="F19" i="2"/>
  <c r="E19" i="2"/>
  <c r="C19" i="2"/>
  <c r="M15" i="2"/>
  <c r="L15" i="2"/>
  <c r="K15" i="2"/>
  <c r="I15" i="2"/>
  <c r="H15" i="2"/>
  <c r="F15" i="2"/>
  <c r="E15" i="2"/>
  <c r="C15" i="2"/>
  <c r="C11" i="2"/>
  <c r="E11" i="2"/>
  <c r="F11" i="2"/>
  <c r="G11" i="2"/>
  <c r="H11" i="2"/>
  <c r="I11" i="2"/>
  <c r="K11" i="2"/>
  <c r="L11" i="2"/>
  <c r="M11" i="2"/>
  <c r="C12" i="2"/>
  <c r="E12" i="2"/>
  <c r="F12" i="2"/>
  <c r="G12" i="2"/>
  <c r="H12" i="2"/>
  <c r="I12" i="2"/>
  <c r="K12" i="2"/>
  <c r="L12" i="2"/>
  <c r="M12" i="2"/>
  <c r="C13" i="2"/>
  <c r="E13" i="2"/>
  <c r="F13" i="2"/>
  <c r="H13" i="2"/>
  <c r="I13" i="2"/>
  <c r="K13" i="2"/>
  <c r="L13" i="2"/>
  <c r="M13" i="2"/>
  <c r="C14" i="2"/>
  <c r="E14" i="2"/>
  <c r="F14" i="2"/>
  <c r="H14" i="2"/>
  <c r="I14" i="2"/>
  <c r="K14" i="2"/>
  <c r="L14" i="2"/>
  <c r="M14" i="2"/>
  <c r="J35" i="2"/>
  <c r="J34" i="2" s="1"/>
  <c r="J33" i="2"/>
  <c r="D33" i="2"/>
  <c r="J32" i="2"/>
  <c r="D32" i="2"/>
  <c r="J31" i="2"/>
  <c r="J11" i="2" s="1"/>
  <c r="D31" i="2"/>
  <c r="D11" i="2" s="1"/>
  <c r="J29" i="2"/>
  <c r="D29" i="2"/>
  <c r="J28" i="2"/>
  <c r="D28" i="2"/>
  <c r="J27" i="2"/>
  <c r="J26" i="2" s="1"/>
  <c r="D27" i="2"/>
  <c r="D26" i="2" s="1"/>
  <c r="J25" i="2"/>
  <c r="D25" i="2"/>
  <c r="J24" i="2"/>
  <c r="D24" i="2"/>
  <c r="J23" i="2"/>
  <c r="J22" i="2" s="1"/>
  <c r="D23" i="2"/>
  <c r="D22" i="2" s="1"/>
  <c r="J21" i="2"/>
  <c r="G21" i="2"/>
  <c r="G19" i="2" s="1"/>
  <c r="D21" i="2"/>
  <c r="D19" i="2" s="1"/>
  <c r="J20" i="2"/>
  <c r="J18" i="2"/>
  <c r="J14" i="2" s="1"/>
  <c r="G18" i="2"/>
  <c r="G15" i="2" s="1"/>
  <c r="D18" i="2"/>
  <c r="J17" i="2"/>
  <c r="D17" i="2"/>
  <c r="J16" i="2"/>
  <c r="D13" i="2" l="1"/>
  <c r="D14" i="2"/>
  <c r="C10" i="2"/>
  <c r="I10" i="2"/>
  <c r="L10" i="2"/>
  <c r="F9" i="3"/>
  <c r="K9" i="3"/>
  <c r="M9" i="3"/>
  <c r="F10" i="2"/>
  <c r="G10" i="2"/>
  <c r="E10" i="2"/>
  <c r="H10" i="2"/>
  <c r="K10" i="2"/>
  <c r="E9" i="3"/>
  <c r="J15" i="2"/>
  <c r="J13" i="2"/>
  <c r="J19" i="2"/>
  <c r="M10" i="2"/>
  <c r="J30" i="3"/>
  <c r="G13" i="2"/>
  <c r="J12" i="2"/>
  <c r="D12" i="2"/>
  <c r="D15" i="2"/>
  <c r="D30" i="2"/>
  <c r="J30" i="2"/>
  <c r="J10" i="2" s="1"/>
  <c r="J18" i="3"/>
  <c r="G14" i="2"/>
  <c r="I9" i="3"/>
  <c r="D18" i="3"/>
  <c r="H9" i="3"/>
  <c r="L9" i="3"/>
  <c r="J12" i="3"/>
  <c r="J13" i="3"/>
  <c r="J14" i="3"/>
  <c r="C9" i="3"/>
  <c r="G9" i="3"/>
  <c r="G10" i="3"/>
  <c r="J16" i="3"/>
  <c r="J9" i="3" s="1"/>
  <c r="J10" i="3"/>
  <c r="D30" i="3"/>
  <c r="D16" i="3"/>
  <c r="J18" i="1"/>
  <c r="D10" i="2" l="1"/>
  <c r="D9" i="3"/>
  <c r="D19" i="1" l="1"/>
  <c r="D14" i="1" s="1"/>
  <c r="E19" i="1"/>
  <c r="E14" i="1" s="1"/>
  <c r="F19" i="1"/>
  <c r="G19" i="1"/>
  <c r="G14" i="1" s="1"/>
  <c r="H19" i="1"/>
  <c r="H14" i="1" s="1"/>
  <c r="I19" i="1"/>
  <c r="J19" i="1"/>
  <c r="J14" i="1" s="1"/>
  <c r="K19" i="1"/>
  <c r="K14" i="1" s="1"/>
  <c r="L19" i="1"/>
  <c r="L14" i="1" s="1"/>
  <c r="M19" i="1"/>
  <c r="M14" i="1" s="1"/>
  <c r="C19" i="1"/>
  <c r="C14" i="1" s="1"/>
  <c r="D18" i="1" l="1"/>
  <c r="E17" i="1"/>
  <c r="F17" i="1"/>
  <c r="G17" i="1"/>
  <c r="H17" i="1"/>
  <c r="I17" i="1"/>
  <c r="J17" i="1"/>
  <c r="K17" i="1"/>
  <c r="L17" i="1"/>
  <c r="M17" i="1"/>
  <c r="C17" i="1"/>
  <c r="D17" i="1" l="1"/>
</calcChain>
</file>

<file path=xl/sharedStrings.xml><?xml version="1.0" encoding="utf-8"?>
<sst xmlns="http://schemas.openxmlformats.org/spreadsheetml/2006/main" count="189" uniqueCount="60">
  <si>
    <t>План мероприятий по переселению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</si>
  <si>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</si>
  <si>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</si>
  <si>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Источники финансирования программы</t>
  </si>
  <si>
    <t>Справочно:</t>
  </si>
  <si>
    <t>Расчетная сумма экономии бюджетных средств</t>
  </si>
  <si>
    <t>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</si>
  <si>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</si>
  <si>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</si>
  <si>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</si>
  <si>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</si>
  <si>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</si>
  <si>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</si>
  <si>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за счет переселения граждан по договору о развитии застроенной территории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</si>
  <si>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</si>
  <si>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</si>
  <si>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 а по ДРЗТ)</t>
  </si>
  <si>
    <t>чел.</t>
  </si>
  <si>
    <t>ед.</t>
  </si>
  <si>
    <t>кв.м</t>
  </si>
  <si>
    <t>руб.</t>
  </si>
  <si>
    <t>Всего по этапу 2022 года</t>
  </si>
  <si>
    <t>Всего по этапу 2023 года</t>
  </si>
  <si>
    <t>Количество расселяемых жилых помещений</t>
  </si>
  <si>
    <t>Расселяемая площадь жилых помещений</t>
  </si>
  <si>
    <t>собственность граждан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</si>
  <si>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</si>
  <si>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</si>
  <si>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</si>
  <si>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</si>
  <si>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Число жителей, планируемых  
к переселению</t>
  </si>
  <si>
    <r>
      <t xml:space="preserve">Всего по </t>
    </r>
    <r>
      <rPr>
        <sz val="12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 
</t>
    </r>
    <r>
      <rPr>
        <sz val="12"/>
        <color theme="1"/>
        <rFont val="Times New Roman"/>
        <family val="1"/>
        <charset val="204"/>
      </rPr>
      <t>в т.ч.:</t>
    </r>
  </si>
  <si>
    <t>Итого по город Нижний Новгород</t>
  </si>
  <si>
    <t>Итого по Кстовский район</t>
  </si>
  <si>
    <t>Итого по Город Дзержинск</t>
  </si>
  <si>
    <t>Итого по город Дзержинск</t>
  </si>
  <si>
    <t>Итого по Город Нижний Новгород</t>
  </si>
  <si>
    <t>Итого по Богородский   район</t>
  </si>
  <si>
    <t>Итого по Кстовский  район</t>
  </si>
  <si>
    <t>Всего по 1 этапу 2019-2020 годы</t>
  </si>
  <si>
    <t>Всего по 2 этапу 2020-2021 годы</t>
  </si>
  <si>
    <t>Всего по 3 этапу 2021 - 2022 годы</t>
  </si>
  <si>
    <t>Всего по этапу 2022 - 2023 годы</t>
  </si>
  <si>
    <t>Всего по этапу 2023 - 2024 годы</t>
  </si>
  <si>
    <t>Всего по 6 этапу 2024 - 2025 годы</t>
  </si>
  <si>
    <t>В целом по программе</t>
  </si>
  <si>
    <t>Богородский район</t>
  </si>
  <si>
    <t>Дзержинск</t>
  </si>
  <si>
    <t>Нижний Новгород</t>
  </si>
  <si>
    <t>1 этап 2019-2020 годы</t>
  </si>
  <si>
    <t>2 этап 2020-2021 годы</t>
  </si>
  <si>
    <t>3 этап 2021 - 2022 годы</t>
  </si>
  <si>
    <t>4 этап 2022 - 2023 годы</t>
  </si>
  <si>
    <t>5 этап 2023 - 2024 годы</t>
  </si>
  <si>
    <t>6 этап 2024 - 2025 годы</t>
  </si>
  <si>
    <t>Кстовский район</t>
  </si>
  <si>
    <t>Агломерация в целом по программе</t>
  </si>
  <si>
    <t>Пильнинский муниципальный район</t>
  </si>
  <si>
    <t>Всего по этапу 2020 года</t>
  </si>
  <si>
    <t>Приложение 3
к муниципальной адресной программе
"Переселение граждан из аварийного жилищного фонда
на территории Пильнинского муниципального района Нижегородской области на 2020 - 2025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</si>
</sst>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" fontId="5" fillId="0" borderId="1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Alignment="1">
      <alignment horizont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/>
    </xf>
    <xf numFmtId="3" fontId="10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5" fillId="0" borderId="0" xfId="0" applyFont="1" applyFill="1"/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3" fontId="8" fillId="0" borderId="11" xfId="0" applyNumberFormat="1" applyFont="1" applyFill="1" applyBorder="1" applyAlignment="1" applyProtection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" fontId="3" fillId="0" borderId="15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zoomScale="78" zoomScaleNormal="78" workbookViewId="0">
      <selection activeCell="O1" sqref="O1:S4"/>
    </sheetView>
  </sheetViews>
  <sheetFormatPr defaultRowHeight="15" x14ac:dyDescent="0.25"/>
  <cols>
    <col min="1" max="1" width="7.140625" style="9" customWidth="1"/>
    <col min="2" max="2" width="40.28515625" style="13" customWidth="1"/>
    <col min="3" max="3" width="14.5703125" style="9" customWidth="1"/>
    <col min="4" max="4" width="13.28515625" style="9" customWidth="1"/>
    <col min="5" max="5" width="16.28515625" style="9" customWidth="1"/>
    <col min="6" max="6" width="15.140625" style="9" customWidth="1"/>
    <col min="7" max="7" width="11.85546875" style="2" customWidth="1"/>
    <col min="8" max="8" width="15.5703125" style="3" customWidth="1"/>
    <col min="9" max="9" width="15.7109375" style="3" customWidth="1"/>
    <col min="10" max="10" width="19.140625" style="8" customWidth="1"/>
    <col min="11" max="11" width="18.85546875" style="8" customWidth="1"/>
    <col min="12" max="13" width="16.85546875" style="8" customWidth="1"/>
    <col min="14" max="14" width="9.140625" style="14" customWidth="1"/>
    <col min="15" max="15" width="13.5703125" style="13" customWidth="1"/>
    <col min="16" max="16" width="15.5703125" style="13" customWidth="1"/>
    <col min="17" max="17" width="9.140625" style="13" customWidth="1"/>
    <col min="18" max="18" width="13.7109375" style="13" customWidth="1"/>
    <col min="19" max="19" width="17.42578125" style="13" customWidth="1"/>
    <col min="20" max="16384" width="9.140625" style="13"/>
  </cols>
  <sheetData>
    <row r="1" spans="1:19" ht="15" customHeight="1" x14ac:dyDescent="0.25">
      <c r="O1" s="47" t="s">
        <v>59</v>
      </c>
      <c r="P1" s="47"/>
      <c r="Q1" s="47"/>
      <c r="R1" s="47"/>
      <c r="S1" s="47"/>
    </row>
    <row r="2" spans="1:19" ht="15" customHeight="1" x14ac:dyDescent="0.25">
      <c r="O2" s="47"/>
      <c r="P2" s="47"/>
      <c r="Q2" s="47"/>
      <c r="R2" s="47"/>
      <c r="S2" s="47"/>
    </row>
    <row r="3" spans="1:19" ht="15" customHeight="1" x14ac:dyDescent="0.25">
      <c r="O3" s="47"/>
      <c r="P3" s="47"/>
      <c r="Q3" s="47"/>
      <c r="R3" s="47"/>
      <c r="S3" s="47"/>
    </row>
    <row r="4" spans="1:19" ht="69" customHeight="1" x14ac:dyDescent="0.25">
      <c r="O4" s="47"/>
      <c r="P4" s="47"/>
      <c r="Q4" s="47"/>
      <c r="R4" s="47"/>
      <c r="S4" s="47"/>
    </row>
    <row r="5" spans="1:19" ht="36.75" customHeight="1" x14ac:dyDescent="0.25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s="15" customFormat="1" ht="15.75" x14ac:dyDescent="0.25">
      <c r="A6" s="69" t="s">
        <v>1</v>
      </c>
      <c r="B6" s="70" t="s">
        <v>2</v>
      </c>
      <c r="C6" s="48" t="s">
        <v>30</v>
      </c>
      <c r="D6" s="54" t="s">
        <v>23</v>
      </c>
      <c r="E6" s="55"/>
      <c r="F6" s="55"/>
      <c r="G6" s="58" t="s">
        <v>24</v>
      </c>
      <c r="H6" s="59"/>
      <c r="I6" s="59"/>
      <c r="J6" s="58" t="s">
        <v>3</v>
      </c>
      <c r="K6" s="59"/>
      <c r="L6" s="59"/>
      <c r="M6" s="77"/>
      <c r="N6" s="63" t="s">
        <v>4</v>
      </c>
      <c r="O6" s="63"/>
      <c r="P6" s="63"/>
      <c r="Q6" s="63" t="s">
        <v>4</v>
      </c>
      <c r="R6" s="63"/>
      <c r="S6" s="63"/>
    </row>
    <row r="7" spans="1:19" s="15" customFormat="1" ht="15.75" x14ac:dyDescent="0.25">
      <c r="A7" s="69"/>
      <c r="B7" s="71"/>
      <c r="C7" s="49"/>
      <c r="D7" s="56"/>
      <c r="E7" s="57"/>
      <c r="F7" s="57"/>
      <c r="G7" s="60"/>
      <c r="H7" s="61"/>
      <c r="I7" s="61"/>
      <c r="J7" s="60"/>
      <c r="K7" s="61"/>
      <c r="L7" s="61"/>
      <c r="M7" s="78"/>
      <c r="N7" s="63" t="s">
        <v>5</v>
      </c>
      <c r="O7" s="63"/>
      <c r="P7" s="63"/>
      <c r="Q7" s="63" t="s">
        <v>6</v>
      </c>
      <c r="R7" s="63"/>
      <c r="S7" s="63"/>
    </row>
    <row r="8" spans="1:19" s="15" customFormat="1" ht="15.75" x14ac:dyDescent="0.25">
      <c r="A8" s="69"/>
      <c r="B8" s="71"/>
      <c r="C8" s="49"/>
      <c r="D8" s="69" t="s">
        <v>7</v>
      </c>
      <c r="E8" s="44"/>
      <c r="F8" s="44" t="s">
        <v>8</v>
      </c>
      <c r="G8" s="73" t="s">
        <v>7</v>
      </c>
      <c r="H8" s="45"/>
      <c r="I8" s="1" t="s">
        <v>8</v>
      </c>
      <c r="J8" s="74" t="s">
        <v>9</v>
      </c>
      <c r="K8" s="64" t="s">
        <v>10</v>
      </c>
      <c r="L8" s="64"/>
      <c r="M8" s="64"/>
      <c r="N8" s="65" t="s">
        <v>9</v>
      </c>
      <c r="O8" s="66" t="s">
        <v>10</v>
      </c>
      <c r="P8" s="66"/>
      <c r="Q8" s="63" t="s">
        <v>9</v>
      </c>
      <c r="R8" s="67" t="s">
        <v>10</v>
      </c>
      <c r="S8" s="67"/>
    </row>
    <row r="9" spans="1:19" s="15" customFormat="1" ht="15" customHeight="1" x14ac:dyDescent="0.25">
      <c r="A9" s="69"/>
      <c r="B9" s="71"/>
      <c r="C9" s="49"/>
      <c r="D9" s="69"/>
      <c r="E9" s="62" t="s">
        <v>12</v>
      </c>
      <c r="F9" s="62" t="s">
        <v>11</v>
      </c>
      <c r="G9" s="73"/>
      <c r="H9" s="51" t="s">
        <v>26</v>
      </c>
      <c r="I9" s="51" t="s">
        <v>25</v>
      </c>
      <c r="J9" s="75"/>
      <c r="K9" s="51" t="s">
        <v>27</v>
      </c>
      <c r="L9" s="51" t="s">
        <v>28</v>
      </c>
      <c r="M9" s="51" t="s">
        <v>29</v>
      </c>
      <c r="N9" s="65"/>
      <c r="O9" s="63" t="s">
        <v>13</v>
      </c>
      <c r="P9" s="63" t="s">
        <v>14</v>
      </c>
      <c r="Q9" s="63"/>
      <c r="R9" s="63" t="s">
        <v>15</v>
      </c>
      <c r="S9" s="63" t="s">
        <v>16</v>
      </c>
    </row>
    <row r="10" spans="1:19" s="15" customFormat="1" x14ac:dyDescent="0.25">
      <c r="A10" s="69"/>
      <c r="B10" s="71"/>
      <c r="C10" s="49"/>
      <c r="D10" s="69"/>
      <c r="E10" s="62"/>
      <c r="F10" s="62"/>
      <c r="G10" s="73"/>
      <c r="H10" s="52"/>
      <c r="I10" s="52"/>
      <c r="J10" s="75"/>
      <c r="K10" s="52"/>
      <c r="L10" s="52"/>
      <c r="M10" s="52"/>
      <c r="N10" s="65"/>
      <c r="O10" s="63"/>
      <c r="P10" s="63"/>
      <c r="Q10" s="63"/>
      <c r="R10" s="63"/>
      <c r="S10" s="63"/>
    </row>
    <row r="11" spans="1:19" s="15" customFormat="1" x14ac:dyDescent="0.25">
      <c r="A11" s="69"/>
      <c r="B11" s="71"/>
      <c r="C11" s="50"/>
      <c r="D11" s="69"/>
      <c r="E11" s="62"/>
      <c r="F11" s="62"/>
      <c r="G11" s="73"/>
      <c r="H11" s="53"/>
      <c r="I11" s="53"/>
      <c r="J11" s="76"/>
      <c r="K11" s="53"/>
      <c r="L11" s="53"/>
      <c r="M11" s="53"/>
      <c r="N11" s="65"/>
      <c r="O11" s="63"/>
      <c r="P11" s="63"/>
      <c r="Q11" s="63"/>
      <c r="R11" s="63"/>
      <c r="S11" s="63"/>
    </row>
    <row r="12" spans="1:19" s="15" customFormat="1" ht="15.75" x14ac:dyDescent="0.25">
      <c r="A12" s="69"/>
      <c r="B12" s="72"/>
      <c r="C12" s="44" t="s">
        <v>17</v>
      </c>
      <c r="D12" s="44" t="s">
        <v>18</v>
      </c>
      <c r="E12" s="44" t="s">
        <v>18</v>
      </c>
      <c r="F12" s="44" t="s">
        <v>18</v>
      </c>
      <c r="G12" s="45" t="s">
        <v>19</v>
      </c>
      <c r="H12" s="1" t="s">
        <v>19</v>
      </c>
      <c r="I12" s="1" t="s">
        <v>19</v>
      </c>
      <c r="J12" s="6" t="s">
        <v>20</v>
      </c>
      <c r="K12" s="6" t="s">
        <v>20</v>
      </c>
      <c r="L12" s="6" t="s">
        <v>20</v>
      </c>
      <c r="M12" s="6" t="s">
        <v>20</v>
      </c>
      <c r="N12" s="16" t="s">
        <v>20</v>
      </c>
      <c r="O12" s="17" t="s">
        <v>20</v>
      </c>
      <c r="P12" s="46" t="s">
        <v>20</v>
      </c>
      <c r="Q12" s="46" t="s">
        <v>20</v>
      </c>
      <c r="R12" s="46" t="s">
        <v>20</v>
      </c>
      <c r="S12" s="46" t="s">
        <v>20</v>
      </c>
    </row>
    <row r="13" spans="1:19" s="23" customFormat="1" x14ac:dyDescent="0.2">
      <c r="A13" s="44">
        <v>1</v>
      </c>
      <c r="B13" s="19">
        <v>2</v>
      </c>
      <c r="C13" s="44">
        <v>3</v>
      </c>
      <c r="D13" s="44">
        <v>4</v>
      </c>
      <c r="E13" s="44">
        <v>6</v>
      </c>
      <c r="F13" s="44">
        <v>5</v>
      </c>
      <c r="G13" s="45">
        <v>7</v>
      </c>
      <c r="H13" s="1">
        <v>9</v>
      </c>
      <c r="I13" s="1">
        <v>8</v>
      </c>
      <c r="J13" s="6">
        <v>10</v>
      </c>
      <c r="K13" s="6">
        <v>11</v>
      </c>
      <c r="L13" s="6">
        <v>12</v>
      </c>
      <c r="M13" s="6">
        <v>13</v>
      </c>
      <c r="N13" s="20">
        <v>14</v>
      </c>
      <c r="O13" s="21">
        <v>15</v>
      </c>
      <c r="P13" s="22">
        <v>16</v>
      </c>
      <c r="Q13" s="22">
        <v>17</v>
      </c>
      <c r="R13" s="22">
        <v>18</v>
      </c>
      <c r="S13" s="22">
        <v>19</v>
      </c>
    </row>
    <row r="14" spans="1:19" s="15" customFormat="1" ht="69.75" customHeight="1" x14ac:dyDescent="0.25">
      <c r="A14" s="44"/>
      <c r="B14" s="24" t="s">
        <v>31</v>
      </c>
      <c r="C14" s="7">
        <f>C15+C17+C19</f>
        <v>43</v>
      </c>
      <c r="D14" s="7">
        <f t="shared" ref="D14:S14" si="0">D15+D17+D19</f>
        <v>14</v>
      </c>
      <c r="E14" s="7">
        <f t="shared" si="0"/>
        <v>10</v>
      </c>
      <c r="F14" s="7">
        <f t="shared" si="0"/>
        <v>4</v>
      </c>
      <c r="G14" s="5">
        <f t="shared" si="0"/>
        <v>536.29999999999995</v>
      </c>
      <c r="H14" s="5">
        <f t="shared" si="0"/>
        <v>403.4</v>
      </c>
      <c r="I14" s="5">
        <f t="shared" si="0"/>
        <v>132.9</v>
      </c>
      <c r="J14" s="5">
        <f t="shared" si="0"/>
        <v>22537471.199999999</v>
      </c>
      <c r="K14" s="5">
        <f t="shared" si="0"/>
        <v>21518889</v>
      </c>
      <c r="L14" s="5">
        <f t="shared" si="0"/>
        <v>814866</v>
      </c>
      <c r="M14" s="5">
        <f t="shared" si="0"/>
        <v>203716.19999999981</v>
      </c>
      <c r="N14" s="7">
        <f t="shared" si="0"/>
        <v>0</v>
      </c>
      <c r="O14" s="7">
        <f t="shared" si="0"/>
        <v>0</v>
      </c>
      <c r="P14" s="7">
        <f t="shared" si="0"/>
        <v>0</v>
      </c>
      <c r="Q14" s="7">
        <f t="shared" si="0"/>
        <v>0</v>
      </c>
      <c r="R14" s="7">
        <f t="shared" si="0"/>
        <v>0</v>
      </c>
      <c r="S14" s="7">
        <f t="shared" si="0"/>
        <v>0</v>
      </c>
    </row>
    <row r="15" spans="1:19" s="15" customFormat="1" ht="15.75" x14ac:dyDescent="0.25">
      <c r="A15" s="44"/>
      <c r="B15" s="28" t="s">
        <v>58</v>
      </c>
      <c r="C15" s="7">
        <f>C16</f>
        <v>9</v>
      </c>
      <c r="D15" s="7">
        <f t="shared" ref="D15:S15" si="1">D16</f>
        <v>1</v>
      </c>
      <c r="E15" s="7">
        <f t="shared" si="1"/>
        <v>1</v>
      </c>
      <c r="F15" s="7">
        <f t="shared" si="1"/>
        <v>0</v>
      </c>
      <c r="G15" s="7">
        <f t="shared" si="1"/>
        <v>67.8</v>
      </c>
      <c r="H15" s="7">
        <f t="shared" si="1"/>
        <v>67.8</v>
      </c>
      <c r="I15" s="7">
        <f t="shared" si="1"/>
        <v>0</v>
      </c>
      <c r="J15" s="5">
        <f t="shared" si="1"/>
        <v>2849227.2</v>
      </c>
      <c r="K15" s="5">
        <f t="shared" si="1"/>
        <v>2721596</v>
      </c>
      <c r="L15" s="5">
        <f t="shared" si="1"/>
        <v>102105</v>
      </c>
      <c r="M15" s="5">
        <f t="shared" si="1"/>
        <v>25526.2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1"/>
        <v>0</v>
      </c>
      <c r="R15" s="7">
        <f t="shared" si="1"/>
        <v>0</v>
      </c>
      <c r="S15" s="7">
        <f t="shared" si="1"/>
        <v>0</v>
      </c>
    </row>
    <row r="16" spans="1:19" s="15" customFormat="1" ht="18.75" x14ac:dyDescent="0.25">
      <c r="A16" s="44">
        <v>1</v>
      </c>
      <c r="B16" s="29" t="s">
        <v>57</v>
      </c>
      <c r="C16" s="30">
        <v>9</v>
      </c>
      <c r="D16" s="31">
        <v>1</v>
      </c>
      <c r="E16" s="31">
        <v>1</v>
      </c>
      <c r="F16" s="31">
        <v>0</v>
      </c>
      <c r="G16" s="32">
        <v>67.8</v>
      </c>
      <c r="H16" s="32">
        <v>67.8</v>
      </c>
      <c r="I16" s="33">
        <v>0</v>
      </c>
      <c r="J16" s="6">
        <v>2849227.2</v>
      </c>
      <c r="K16" s="6">
        <v>2721596</v>
      </c>
      <c r="L16" s="6">
        <v>102105</v>
      </c>
      <c r="M16" s="6">
        <v>25526.2</v>
      </c>
      <c r="N16" s="25"/>
      <c r="O16" s="26"/>
      <c r="P16" s="27"/>
      <c r="Q16" s="27"/>
      <c r="R16" s="27"/>
      <c r="S16" s="27"/>
    </row>
    <row r="17" spans="1:19" s="15" customFormat="1" ht="18.75" x14ac:dyDescent="0.25">
      <c r="A17" s="44"/>
      <c r="B17" s="28" t="s">
        <v>21</v>
      </c>
      <c r="C17" s="7">
        <f t="shared" ref="C17:M17" si="2">SUM(C18:C18)</f>
        <v>3</v>
      </c>
      <c r="D17" s="7">
        <f t="shared" si="2"/>
        <v>3</v>
      </c>
      <c r="E17" s="7">
        <f t="shared" si="2"/>
        <v>3</v>
      </c>
      <c r="F17" s="7">
        <f t="shared" si="2"/>
        <v>0</v>
      </c>
      <c r="G17" s="5">
        <f t="shared" si="2"/>
        <v>108.7</v>
      </c>
      <c r="H17" s="5">
        <f t="shared" si="2"/>
        <v>108.7</v>
      </c>
      <c r="I17" s="5">
        <f t="shared" si="2"/>
        <v>0</v>
      </c>
      <c r="J17" s="5">
        <f t="shared" si="2"/>
        <v>4568008.8</v>
      </c>
      <c r="K17" s="5">
        <f t="shared" si="2"/>
        <v>4318128</v>
      </c>
      <c r="L17" s="5">
        <f t="shared" si="2"/>
        <v>199905</v>
      </c>
      <c r="M17" s="5">
        <f t="shared" si="2"/>
        <v>49975.799999999814</v>
      </c>
      <c r="N17" s="25"/>
      <c r="O17" s="26"/>
      <c r="P17" s="27"/>
      <c r="Q17" s="27"/>
      <c r="R17" s="27"/>
      <c r="S17" s="27"/>
    </row>
    <row r="18" spans="1:19" s="15" customFormat="1" ht="18.75" x14ac:dyDescent="0.25">
      <c r="A18" s="44">
        <v>1</v>
      </c>
      <c r="B18" s="29" t="s">
        <v>57</v>
      </c>
      <c r="C18" s="44">
        <v>3</v>
      </c>
      <c r="D18" s="44">
        <f t="shared" ref="D18" si="3">E18+F18</f>
        <v>3</v>
      </c>
      <c r="E18" s="44">
        <v>3</v>
      </c>
      <c r="F18" s="44">
        <v>0</v>
      </c>
      <c r="G18" s="45">
        <v>108.7</v>
      </c>
      <c r="H18" s="1">
        <v>108.7</v>
      </c>
      <c r="I18" s="1">
        <v>0</v>
      </c>
      <c r="J18" s="6">
        <f t="shared" ref="J18" si="4">K18+L18+M18</f>
        <v>4568008.8</v>
      </c>
      <c r="K18" s="6">
        <v>4318128</v>
      </c>
      <c r="L18" s="6">
        <v>199905</v>
      </c>
      <c r="M18" s="6">
        <v>49975.799999999814</v>
      </c>
      <c r="N18" s="25"/>
      <c r="O18" s="26"/>
      <c r="P18" s="27"/>
      <c r="Q18" s="27"/>
      <c r="R18" s="27"/>
      <c r="S18" s="27"/>
    </row>
    <row r="19" spans="1:19" s="15" customFormat="1" ht="18.75" x14ac:dyDescent="0.25">
      <c r="A19" s="44"/>
      <c r="B19" s="28" t="s">
        <v>22</v>
      </c>
      <c r="C19" s="7">
        <f t="shared" ref="C19:M19" si="5">SUM(C20:C20)</f>
        <v>31</v>
      </c>
      <c r="D19" s="7">
        <f t="shared" si="5"/>
        <v>10</v>
      </c>
      <c r="E19" s="7">
        <f t="shared" si="5"/>
        <v>6</v>
      </c>
      <c r="F19" s="7">
        <f t="shared" si="5"/>
        <v>4</v>
      </c>
      <c r="G19" s="5">
        <f t="shared" si="5"/>
        <v>359.8</v>
      </c>
      <c r="H19" s="5">
        <f t="shared" si="5"/>
        <v>226.9</v>
      </c>
      <c r="I19" s="5">
        <f t="shared" si="5"/>
        <v>132.9</v>
      </c>
      <c r="J19" s="5">
        <f t="shared" si="5"/>
        <v>15120235.199999999</v>
      </c>
      <c r="K19" s="5">
        <f t="shared" si="5"/>
        <v>14479165</v>
      </c>
      <c r="L19" s="5">
        <f t="shared" si="5"/>
        <v>512856</v>
      </c>
      <c r="M19" s="5">
        <f t="shared" si="5"/>
        <v>128214.2</v>
      </c>
      <c r="N19" s="25"/>
      <c r="O19" s="26"/>
      <c r="P19" s="27"/>
      <c r="Q19" s="27"/>
      <c r="R19" s="27"/>
      <c r="S19" s="27"/>
    </row>
    <row r="20" spans="1:19" s="15" customFormat="1" ht="18.75" x14ac:dyDescent="0.25">
      <c r="A20" s="44">
        <v>1</v>
      </c>
      <c r="B20" s="29" t="s">
        <v>57</v>
      </c>
      <c r="C20" s="44">
        <v>31</v>
      </c>
      <c r="D20" s="44">
        <v>10</v>
      </c>
      <c r="E20" s="44">
        <v>6</v>
      </c>
      <c r="F20" s="44">
        <v>4</v>
      </c>
      <c r="G20" s="45">
        <v>359.8</v>
      </c>
      <c r="H20" s="1">
        <v>226.9</v>
      </c>
      <c r="I20" s="1">
        <v>132.9</v>
      </c>
      <c r="J20" s="6">
        <v>15120235.199999999</v>
      </c>
      <c r="K20" s="6">
        <v>14479165</v>
      </c>
      <c r="L20" s="6">
        <v>512856</v>
      </c>
      <c r="M20" s="6">
        <v>128214.2</v>
      </c>
      <c r="N20" s="25"/>
      <c r="O20" s="26"/>
      <c r="P20" s="27"/>
      <c r="Q20" s="27"/>
      <c r="R20" s="27"/>
      <c r="S20" s="27"/>
    </row>
  </sheetData>
  <customSheetViews>
    <customSheetView guid="{EE6A0FCF-36E6-44BD-BBFF-A7A740BD7A0A}" scale="94" hiddenRows="1" topLeftCell="A6">
      <pane xSplit="2" ySplit="7" topLeftCell="C13" activePane="bottomRight" state="frozen"/>
      <selection pane="bottomRight" activeCell="A37" sqref="A37:XFD57"/>
      <pageMargins left="0.7" right="0.7" top="0.75" bottom="0.75" header="0.3" footer="0.3"/>
    </customSheetView>
    <customSheetView guid="{1ED9B6B5-1C83-4F05-A116-4C6F72FEA960}" scale="85" topLeftCell="B4">
      <pane xSplit="1" ySplit="9" topLeftCell="C43" activePane="bottomRight" state="frozen"/>
      <selection pane="bottomRight" activeCell="B57" sqref="A57:XFD57"/>
      <pageMargins left="0.7" right="0.7" top="0.75" bottom="0.75" header="0.3" footer="0.3"/>
      <pageSetup paperSize="9" orientation="portrait" verticalDpi="0" r:id="rId1"/>
    </customSheetView>
  </customSheetViews>
  <mergeCells count="31">
    <mergeCell ref="N6:P6"/>
    <mergeCell ref="N7:P7"/>
    <mergeCell ref="Q6:S6"/>
    <mergeCell ref="Q7:S7"/>
    <mergeCell ref="O9:O11"/>
    <mergeCell ref="P9:P11"/>
    <mergeCell ref="R9:R11"/>
    <mergeCell ref="A6:A12"/>
    <mergeCell ref="B6:B12"/>
    <mergeCell ref="D8:D11"/>
    <mergeCell ref="G8:G11"/>
    <mergeCell ref="J8:J11"/>
    <mergeCell ref="J6:M7"/>
    <mergeCell ref="H9:H11"/>
    <mergeCell ref="E9:E11"/>
    <mergeCell ref="O1:S4"/>
    <mergeCell ref="C6:C11"/>
    <mergeCell ref="K9:K11"/>
    <mergeCell ref="L9:L11"/>
    <mergeCell ref="D6:F7"/>
    <mergeCell ref="G6:I7"/>
    <mergeCell ref="F9:F11"/>
    <mergeCell ref="I9:I11"/>
    <mergeCell ref="S9:S11"/>
    <mergeCell ref="K8:M8"/>
    <mergeCell ref="N8:N11"/>
    <mergeCell ref="O8:P8"/>
    <mergeCell ref="Q8:Q11"/>
    <mergeCell ref="R8:S8"/>
    <mergeCell ref="M9:M11"/>
    <mergeCell ref="A5:S5"/>
  </mergeCells>
  <pageMargins left="0.55118110236220474" right="0.70866141732283472" top="0.27559055118110237" bottom="0.15748031496062992" header="0.31496062992125984" footer="0.31496062992125984"/>
  <pageSetup paperSize="9" scale="4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40.28515625" customWidth="1"/>
    <col min="3" max="3" width="14.5703125" customWidth="1"/>
    <col min="4" max="4" width="13.28515625" customWidth="1"/>
    <col min="5" max="6" width="0" hidden="1" customWidth="1"/>
    <col min="7" max="7" width="13.85546875" customWidth="1"/>
    <col min="8" max="9" width="0" hidden="1" customWidth="1"/>
    <col min="10" max="10" width="19.140625" customWidth="1"/>
    <col min="11" max="11" width="18.85546875" customWidth="1"/>
    <col min="12" max="13" width="16.85546875" customWidth="1"/>
    <col min="14" max="19" width="0" hidden="1" customWidth="1"/>
  </cols>
  <sheetData>
    <row r="1" spans="1:19" ht="39.75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15.75" customHeight="1" x14ac:dyDescent="0.25">
      <c r="A2" s="69" t="s">
        <v>1</v>
      </c>
      <c r="B2" s="70" t="s">
        <v>2</v>
      </c>
      <c r="C2" s="48" t="s">
        <v>30</v>
      </c>
      <c r="D2" s="54" t="s">
        <v>23</v>
      </c>
      <c r="E2" s="55"/>
      <c r="F2" s="79"/>
      <c r="G2" s="58" t="s">
        <v>24</v>
      </c>
      <c r="H2" s="59"/>
      <c r="I2" s="77"/>
      <c r="J2" s="58" t="s">
        <v>3</v>
      </c>
      <c r="K2" s="59"/>
      <c r="L2" s="59"/>
      <c r="M2" s="77"/>
      <c r="N2" s="63" t="s">
        <v>4</v>
      </c>
      <c r="O2" s="63"/>
      <c r="P2" s="63"/>
      <c r="Q2" s="63" t="s">
        <v>4</v>
      </c>
      <c r="R2" s="63"/>
      <c r="S2" s="63"/>
    </row>
    <row r="3" spans="1:19" ht="15.75" x14ac:dyDescent="0.25">
      <c r="A3" s="69"/>
      <c r="B3" s="71"/>
      <c r="C3" s="49"/>
      <c r="D3" s="80"/>
      <c r="E3" s="81"/>
      <c r="F3" s="82"/>
      <c r="G3" s="84"/>
      <c r="H3" s="85"/>
      <c r="I3" s="86"/>
      <c r="J3" s="60"/>
      <c r="K3" s="61"/>
      <c r="L3" s="61"/>
      <c r="M3" s="78"/>
      <c r="N3" s="63" t="s">
        <v>5</v>
      </c>
      <c r="O3" s="63"/>
      <c r="P3" s="63"/>
      <c r="Q3" s="63" t="s">
        <v>6</v>
      </c>
      <c r="R3" s="63"/>
      <c r="S3" s="63"/>
    </row>
    <row r="4" spans="1:19" ht="30" customHeight="1" x14ac:dyDescent="0.25">
      <c r="A4" s="69"/>
      <c r="B4" s="71"/>
      <c r="C4" s="49"/>
      <c r="D4" s="80"/>
      <c r="E4" s="81"/>
      <c r="F4" s="82"/>
      <c r="G4" s="84"/>
      <c r="H4" s="85"/>
      <c r="I4" s="86"/>
      <c r="J4" s="74" t="s">
        <v>9</v>
      </c>
      <c r="K4" s="64" t="s">
        <v>10</v>
      </c>
      <c r="L4" s="64"/>
      <c r="M4" s="64"/>
      <c r="N4" s="65" t="s">
        <v>9</v>
      </c>
      <c r="O4" s="66" t="s">
        <v>10</v>
      </c>
      <c r="P4" s="66"/>
      <c r="Q4" s="63" t="s">
        <v>9</v>
      </c>
      <c r="R4" s="67" t="s">
        <v>10</v>
      </c>
      <c r="S4" s="67"/>
    </row>
    <row r="5" spans="1:19" ht="15" customHeight="1" x14ac:dyDescent="0.25">
      <c r="A5" s="69"/>
      <c r="B5" s="71"/>
      <c r="C5" s="49"/>
      <c r="D5" s="80"/>
      <c r="E5" s="81"/>
      <c r="F5" s="82"/>
      <c r="G5" s="84"/>
      <c r="H5" s="85"/>
      <c r="I5" s="86"/>
      <c r="J5" s="75"/>
      <c r="K5" s="51" t="s">
        <v>27</v>
      </c>
      <c r="L5" s="51" t="s">
        <v>28</v>
      </c>
      <c r="M5" s="51" t="s">
        <v>29</v>
      </c>
      <c r="N5" s="65"/>
      <c r="O5" s="63" t="s">
        <v>13</v>
      </c>
      <c r="P5" s="63" t="s">
        <v>14</v>
      </c>
      <c r="Q5" s="63"/>
      <c r="R5" s="63" t="s">
        <v>15</v>
      </c>
      <c r="S5" s="63" t="s">
        <v>16</v>
      </c>
    </row>
    <row r="6" spans="1:19" x14ac:dyDescent="0.25">
      <c r="A6" s="69"/>
      <c r="B6" s="71"/>
      <c r="C6" s="49"/>
      <c r="D6" s="80"/>
      <c r="E6" s="81"/>
      <c r="F6" s="82"/>
      <c r="G6" s="84"/>
      <c r="H6" s="85"/>
      <c r="I6" s="86"/>
      <c r="J6" s="75"/>
      <c r="K6" s="52"/>
      <c r="L6" s="52"/>
      <c r="M6" s="52"/>
      <c r="N6" s="65"/>
      <c r="O6" s="63"/>
      <c r="P6" s="63"/>
      <c r="Q6" s="63"/>
      <c r="R6" s="63"/>
      <c r="S6" s="63"/>
    </row>
    <row r="7" spans="1:19" x14ac:dyDescent="0.25">
      <c r="A7" s="69"/>
      <c r="B7" s="71"/>
      <c r="C7" s="50"/>
      <c r="D7" s="56"/>
      <c r="E7" s="57"/>
      <c r="F7" s="83"/>
      <c r="G7" s="60"/>
      <c r="H7" s="61"/>
      <c r="I7" s="78"/>
      <c r="J7" s="76"/>
      <c r="K7" s="53"/>
      <c r="L7" s="53"/>
      <c r="M7" s="53"/>
      <c r="N7" s="65"/>
      <c r="O7" s="63"/>
      <c r="P7" s="63"/>
      <c r="Q7" s="63"/>
      <c r="R7" s="63"/>
      <c r="S7" s="63"/>
    </row>
    <row r="8" spans="1:19" ht="15.75" x14ac:dyDescent="0.25">
      <c r="A8" s="69"/>
      <c r="B8" s="72"/>
      <c r="C8" s="10" t="s">
        <v>17</v>
      </c>
      <c r="D8" s="10" t="s">
        <v>18</v>
      </c>
      <c r="E8" s="10" t="s">
        <v>18</v>
      </c>
      <c r="F8" s="10" t="s">
        <v>18</v>
      </c>
      <c r="G8" s="11" t="s">
        <v>19</v>
      </c>
      <c r="H8" s="1" t="s">
        <v>19</v>
      </c>
      <c r="I8" s="1" t="s">
        <v>19</v>
      </c>
      <c r="J8" s="6" t="s">
        <v>20</v>
      </c>
      <c r="K8" s="6" t="s">
        <v>20</v>
      </c>
      <c r="L8" s="6" t="s">
        <v>20</v>
      </c>
      <c r="M8" s="6" t="s">
        <v>20</v>
      </c>
      <c r="N8" s="16" t="s">
        <v>20</v>
      </c>
      <c r="O8" s="17" t="s">
        <v>20</v>
      </c>
      <c r="P8" s="18" t="s">
        <v>20</v>
      </c>
      <c r="Q8" s="18" t="s">
        <v>20</v>
      </c>
      <c r="R8" s="18" t="s">
        <v>20</v>
      </c>
      <c r="S8" s="18" t="s">
        <v>20</v>
      </c>
    </row>
    <row r="9" spans="1:19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5</v>
      </c>
      <c r="H9" s="10">
        <v>8</v>
      </c>
      <c r="I9" s="10">
        <v>9</v>
      </c>
      <c r="J9" s="10">
        <v>6</v>
      </c>
      <c r="K9" s="10">
        <v>7</v>
      </c>
      <c r="L9" s="10">
        <v>8</v>
      </c>
      <c r="M9" s="10">
        <v>9</v>
      </c>
      <c r="N9" s="20">
        <v>14</v>
      </c>
      <c r="O9" s="21">
        <v>15</v>
      </c>
      <c r="P9" s="22">
        <v>16</v>
      </c>
      <c r="Q9" s="22">
        <v>17</v>
      </c>
      <c r="R9" s="22">
        <v>18</v>
      </c>
      <c r="S9" s="22">
        <v>19</v>
      </c>
    </row>
    <row r="10" spans="1:19" s="37" customFormat="1" ht="18.75" x14ac:dyDescent="0.25">
      <c r="A10" s="10"/>
      <c r="B10" s="38" t="s">
        <v>45</v>
      </c>
      <c r="C10" s="7">
        <f>C15+C19+C22+C26+C30+C34</f>
        <v>6003</v>
      </c>
      <c r="D10" s="7">
        <f t="shared" ref="D10:M10" si="0">D15+D19+D22+D26+D30+D34</f>
        <v>2547</v>
      </c>
      <c r="E10" s="7">
        <f t="shared" si="0"/>
        <v>773</v>
      </c>
      <c r="F10" s="7">
        <f t="shared" si="0"/>
        <v>1774</v>
      </c>
      <c r="G10" s="5">
        <f t="shared" si="0"/>
        <v>79738.080000000002</v>
      </c>
      <c r="H10" s="5">
        <f t="shared" si="0"/>
        <v>25186.289999999994</v>
      </c>
      <c r="I10" s="5">
        <f t="shared" si="0"/>
        <v>54551.79</v>
      </c>
      <c r="J10" s="5">
        <f t="shared" si="0"/>
        <v>4608102242.1599998</v>
      </c>
      <c r="K10" s="5">
        <f t="shared" si="0"/>
        <v>4393027534</v>
      </c>
      <c r="L10" s="5">
        <f t="shared" si="0"/>
        <v>163158815</v>
      </c>
      <c r="M10" s="5">
        <f t="shared" si="0"/>
        <v>51915893.159999967</v>
      </c>
      <c r="N10" s="34"/>
      <c r="O10" s="35"/>
      <c r="P10" s="36"/>
      <c r="Q10" s="36"/>
      <c r="R10" s="36"/>
      <c r="S10" s="36"/>
    </row>
    <row r="11" spans="1:19" s="37" customFormat="1" ht="18.75" x14ac:dyDescent="0.25">
      <c r="A11" s="10"/>
      <c r="B11" s="24" t="s">
        <v>37</v>
      </c>
      <c r="C11" s="10">
        <f>C31</f>
        <v>74</v>
      </c>
      <c r="D11" s="10">
        <f t="shared" ref="D11:M11" si="1">D31</f>
        <v>27</v>
      </c>
      <c r="E11" s="10">
        <f t="shared" si="1"/>
        <v>17</v>
      </c>
      <c r="F11" s="10">
        <f t="shared" si="1"/>
        <v>10</v>
      </c>
      <c r="G11" s="11">
        <f t="shared" si="1"/>
        <v>707.80000000000007</v>
      </c>
      <c r="H11" s="11">
        <f t="shared" si="1"/>
        <v>477.30000000000007</v>
      </c>
      <c r="I11" s="11">
        <f t="shared" si="1"/>
        <v>230.5</v>
      </c>
      <c r="J11" s="39">
        <f t="shared" si="1"/>
        <v>36743313.600000001</v>
      </c>
      <c r="K11" s="39">
        <f t="shared" si="1"/>
        <v>35185468</v>
      </c>
      <c r="L11" s="39">
        <f t="shared" si="1"/>
        <v>1246276</v>
      </c>
      <c r="M11" s="39">
        <f t="shared" si="1"/>
        <v>311569.5999999987</v>
      </c>
      <c r="N11" s="34"/>
      <c r="O11" s="35"/>
      <c r="P11" s="36"/>
      <c r="Q11" s="36"/>
      <c r="R11" s="36"/>
      <c r="S11" s="36"/>
    </row>
    <row r="12" spans="1:19" s="37" customFormat="1" ht="18.75" x14ac:dyDescent="0.25">
      <c r="A12" s="10"/>
      <c r="B12" s="24" t="s">
        <v>35</v>
      </c>
      <c r="C12" s="10">
        <f>C16+C20+C23+C27</f>
        <v>410</v>
      </c>
      <c r="D12" s="10">
        <f t="shared" ref="D12:M12" si="2">D16+D20+D23+D27</f>
        <v>146</v>
      </c>
      <c r="E12" s="10">
        <f t="shared" si="2"/>
        <v>73</v>
      </c>
      <c r="F12" s="10">
        <f t="shared" si="2"/>
        <v>73</v>
      </c>
      <c r="G12" s="11">
        <f t="shared" si="2"/>
        <v>6677.65</v>
      </c>
      <c r="H12" s="11">
        <f t="shared" si="2"/>
        <v>2539.3399999999997</v>
      </c>
      <c r="I12" s="11">
        <f t="shared" si="2"/>
        <v>4138.3099999999995</v>
      </c>
      <c r="J12" s="39">
        <f t="shared" si="2"/>
        <v>346650166.79999995</v>
      </c>
      <c r="K12" s="39">
        <f t="shared" si="2"/>
        <v>331713158</v>
      </c>
      <c r="L12" s="39">
        <f t="shared" si="2"/>
        <v>11949606</v>
      </c>
      <c r="M12" s="39">
        <f t="shared" si="2"/>
        <v>2987402.7999999765</v>
      </c>
      <c r="N12" s="34"/>
      <c r="O12" s="35"/>
      <c r="P12" s="36"/>
      <c r="Q12" s="36"/>
      <c r="R12" s="36"/>
      <c r="S12" s="36"/>
    </row>
    <row r="13" spans="1:19" s="37" customFormat="1" ht="18.75" x14ac:dyDescent="0.25">
      <c r="A13" s="10"/>
      <c r="B13" s="24" t="s">
        <v>32</v>
      </c>
      <c r="C13" s="10">
        <f>C17+C21+C24+C28+C32+C35</f>
        <v>4900</v>
      </c>
      <c r="D13" s="10">
        <f t="shared" ref="D13:M13" si="3">D17+D21+D24+D28+D32+D35</f>
        <v>2086</v>
      </c>
      <c r="E13" s="10">
        <f t="shared" si="3"/>
        <v>590</v>
      </c>
      <c r="F13" s="10">
        <f t="shared" si="3"/>
        <v>1496</v>
      </c>
      <c r="G13" s="11">
        <f t="shared" si="3"/>
        <v>63206.450000000004</v>
      </c>
      <c r="H13" s="11">
        <f t="shared" si="3"/>
        <v>19177.549999999996</v>
      </c>
      <c r="I13" s="11">
        <f t="shared" si="3"/>
        <v>44028.9</v>
      </c>
      <c r="J13" s="39">
        <f t="shared" si="3"/>
        <v>3749912265.6000004</v>
      </c>
      <c r="K13" s="39">
        <f t="shared" si="3"/>
        <v>3571893301</v>
      </c>
      <c r="L13" s="39">
        <f t="shared" si="3"/>
        <v>133514222</v>
      </c>
      <c r="M13" s="39">
        <f t="shared" si="3"/>
        <v>44504742.599999987</v>
      </c>
      <c r="N13" s="34"/>
      <c r="O13" s="35"/>
      <c r="P13" s="36"/>
      <c r="Q13" s="36"/>
      <c r="R13" s="36"/>
      <c r="S13" s="36"/>
    </row>
    <row r="14" spans="1:19" s="37" customFormat="1" ht="18.75" x14ac:dyDescent="0.25">
      <c r="A14" s="10"/>
      <c r="B14" s="24" t="s">
        <v>38</v>
      </c>
      <c r="C14" s="10">
        <f>C18+C25+C29+C33</f>
        <v>619</v>
      </c>
      <c r="D14" s="10">
        <f t="shared" ref="D14:M14" si="4">D18+D25+D29+D33</f>
        <v>288</v>
      </c>
      <c r="E14" s="10">
        <f t="shared" si="4"/>
        <v>93</v>
      </c>
      <c r="F14" s="10">
        <f t="shared" si="4"/>
        <v>195</v>
      </c>
      <c r="G14" s="11">
        <f t="shared" si="4"/>
        <v>9146.18</v>
      </c>
      <c r="H14" s="11">
        <f t="shared" si="4"/>
        <v>2992.1</v>
      </c>
      <c r="I14" s="11">
        <f t="shared" si="4"/>
        <v>6154.08</v>
      </c>
      <c r="J14" s="39">
        <f t="shared" si="4"/>
        <v>474796496.16000003</v>
      </c>
      <c r="K14" s="39">
        <f t="shared" si="4"/>
        <v>454235607</v>
      </c>
      <c r="L14" s="39">
        <f t="shared" si="4"/>
        <v>16448711</v>
      </c>
      <c r="M14" s="39">
        <f t="shared" si="4"/>
        <v>4112178.1600000076</v>
      </c>
      <c r="N14" s="34"/>
      <c r="O14" s="35"/>
      <c r="P14" s="36"/>
      <c r="Q14" s="36"/>
      <c r="R14" s="36"/>
      <c r="S14" s="36"/>
    </row>
    <row r="15" spans="1:19" s="37" customFormat="1" ht="18.75" x14ac:dyDescent="0.25">
      <c r="A15" s="10">
        <v>1</v>
      </c>
      <c r="B15" s="38" t="s">
        <v>39</v>
      </c>
      <c r="C15" s="7">
        <f>SUM(C16:C18)</f>
        <v>683</v>
      </c>
      <c r="D15" s="7">
        <f t="shared" ref="D15:M15" si="5">SUM(D16:D18)</f>
        <v>324</v>
      </c>
      <c r="E15" s="7">
        <f t="shared" si="5"/>
        <v>53</v>
      </c>
      <c r="F15" s="7">
        <f t="shared" si="5"/>
        <v>271</v>
      </c>
      <c r="G15" s="4">
        <f t="shared" si="5"/>
        <v>8835.1799999999985</v>
      </c>
      <c r="H15" s="4">
        <f t="shared" si="5"/>
        <v>1741.07</v>
      </c>
      <c r="I15" s="4">
        <f t="shared" si="5"/>
        <v>7094.11</v>
      </c>
      <c r="J15" s="5">
        <f t="shared" si="5"/>
        <v>512025557.76000005</v>
      </c>
      <c r="K15" s="5">
        <f t="shared" si="5"/>
        <v>489089449</v>
      </c>
      <c r="L15" s="5">
        <f t="shared" si="5"/>
        <v>17392540</v>
      </c>
      <c r="M15" s="5">
        <f t="shared" si="5"/>
        <v>5543568.7600000305</v>
      </c>
      <c r="N15" s="34"/>
      <c r="O15" s="35"/>
      <c r="P15" s="36"/>
      <c r="Q15" s="36"/>
      <c r="R15" s="36"/>
      <c r="S15" s="36"/>
    </row>
    <row r="16" spans="1:19" s="37" customFormat="1" ht="18.75" x14ac:dyDescent="0.25">
      <c r="A16" s="10"/>
      <c r="B16" s="24" t="s">
        <v>35</v>
      </c>
      <c r="C16" s="10">
        <v>56</v>
      </c>
      <c r="D16" s="10">
        <v>29</v>
      </c>
      <c r="E16" s="10">
        <v>5</v>
      </c>
      <c r="F16" s="10">
        <v>24</v>
      </c>
      <c r="G16" s="11">
        <v>1252.78</v>
      </c>
      <c r="H16" s="11">
        <v>226.07000000000002</v>
      </c>
      <c r="I16" s="11">
        <v>1026.71</v>
      </c>
      <c r="J16" s="39">
        <f t="shared" ref="J16:J18" si="6">K16+L16+M16</f>
        <v>65034315.360000007</v>
      </c>
      <c r="K16" s="39">
        <v>62121113</v>
      </c>
      <c r="L16" s="39">
        <v>2330562</v>
      </c>
      <c r="M16" s="39">
        <v>582640.36000000499</v>
      </c>
      <c r="N16" s="34"/>
      <c r="O16" s="40"/>
      <c r="P16" s="36"/>
      <c r="Q16" s="36"/>
      <c r="R16" s="36"/>
      <c r="S16" s="36"/>
    </row>
    <row r="17" spans="1:19" s="37" customFormat="1" ht="18.75" x14ac:dyDescent="0.25">
      <c r="A17" s="10"/>
      <c r="B17" s="24" t="s">
        <v>32</v>
      </c>
      <c r="C17" s="10">
        <v>588</v>
      </c>
      <c r="D17" s="10">
        <f>E17+F17</f>
        <v>281</v>
      </c>
      <c r="E17" s="10">
        <v>34</v>
      </c>
      <c r="F17" s="10">
        <v>247</v>
      </c>
      <c r="G17" s="11">
        <v>7197.0999999999985</v>
      </c>
      <c r="H17" s="11">
        <v>1129.7</v>
      </c>
      <c r="I17" s="11">
        <v>6067.4</v>
      </c>
      <c r="J17" s="39">
        <f t="shared" si="6"/>
        <v>426989548.80000001</v>
      </c>
      <c r="K17" s="39">
        <v>407862616</v>
      </c>
      <c r="L17" s="39">
        <v>14345199</v>
      </c>
      <c r="M17" s="39">
        <v>4781733.800000025</v>
      </c>
      <c r="N17" s="34"/>
      <c r="O17" s="40"/>
      <c r="P17" s="36"/>
      <c r="Q17" s="36"/>
      <c r="R17" s="36"/>
      <c r="S17" s="36"/>
    </row>
    <row r="18" spans="1:19" s="37" customFormat="1" ht="18.75" x14ac:dyDescent="0.25">
      <c r="A18" s="10"/>
      <c r="B18" s="24" t="s">
        <v>33</v>
      </c>
      <c r="C18" s="10">
        <v>39</v>
      </c>
      <c r="D18" s="10">
        <f t="shared" ref="D18" si="7">E18+F18</f>
        <v>14</v>
      </c>
      <c r="E18" s="10">
        <v>14</v>
      </c>
      <c r="F18" s="10">
        <v>0</v>
      </c>
      <c r="G18" s="11">
        <f t="shared" ref="G18" si="8">H18+I18</f>
        <v>385.3</v>
      </c>
      <c r="H18" s="11">
        <v>385.3</v>
      </c>
      <c r="I18" s="11">
        <v>0</v>
      </c>
      <c r="J18" s="39">
        <f t="shared" si="6"/>
        <v>20001693.600000001</v>
      </c>
      <c r="K18" s="39">
        <v>19105720</v>
      </c>
      <c r="L18" s="39">
        <v>716779</v>
      </c>
      <c r="M18" s="39">
        <v>179194.60000000056</v>
      </c>
      <c r="N18" s="34"/>
      <c r="O18" s="40"/>
      <c r="P18" s="36"/>
      <c r="Q18" s="36"/>
      <c r="R18" s="36"/>
      <c r="S18" s="36"/>
    </row>
    <row r="19" spans="1:19" s="37" customFormat="1" ht="18.75" x14ac:dyDescent="0.25">
      <c r="A19" s="12">
        <v>2</v>
      </c>
      <c r="B19" s="38" t="s">
        <v>40</v>
      </c>
      <c r="C19" s="7">
        <f>SUM(C20:C21)</f>
        <v>324</v>
      </c>
      <c r="D19" s="7">
        <f t="shared" ref="D19:M19" si="9">SUM(D20:D21)</f>
        <v>107</v>
      </c>
      <c r="E19" s="7">
        <f t="shared" si="9"/>
        <v>46</v>
      </c>
      <c r="F19" s="7">
        <f t="shared" si="9"/>
        <v>61</v>
      </c>
      <c r="G19" s="5">
        <f t="shared" si="9"/>
        <v>4714.1400000000003</v>
      </c>
      <c r="H19" s="5">
        <f t="shared" si="9"/>
        <v>1552.4099999999999</v>
      </c>
      <c r="I19" s="5">
        <f t="shared" si="9"/>
        <v>3161.7299999999996</v>
      </c>
      <c r="J19" s="5">
        <f t="shared" si="9"/>
        <v>251975508.47999999</v>
      </c>
      <c r="K19" s="5">
        <f t="shared" si="9"/>
        <v>241784220</v>
      </c>
      <c r="L19" s="5">
        <f t="shared" si="9"/>
        <v>8035655</v>
      </c>
      <c r="M19" s="5">
        <f t="shared" si="9"/>
        <v>2155633.4799999669</v>
      </c>
      <c r="N19" s="34"/>
      <c r="O19" s="40"/>
      <c r="P19" s="36"/>
      <c r="Q19" s="36"/>
      <c r="R19" s="36"/>
      <c r="S19" s="36"/>
    </row>
    <row r="20" spans="1:19" s="37" customFormat="1" ht="18.75" x14ac:dyDescent="0.25">
      <c r="A20" s="12"/>
      <c r="B20" s="24" t="s">
        <v>34</v>
      </c>
      <c r="C20" s="10">
        <v>260</v>
      </c>
      <c r="D20" s="10">
        <v>77</v>
      </c>
      <c r="E20" s="10">
        <v>43</v>
      </c>
      <c r="F20" s="10">
        <v>34</v>
      </c>
      <c r="G20" s="11">
        <v>3735.84</v>
      </c>
      <c r="H20" s="11">
        <v>1403.9099999999999</v>
      </c>
      <c r="I20" s="11">
        <v>2331.9299999999994</v>
      </c>
      <c r="J20" s="39">
        <f t="shared" ref="J20:J21" si="10">K20+L20+M20</f>
        <v>193934926.07999998</v>
      </c>
      <c r="K20" s="39">
        <v>186091124</v>
      </c>
      <c r="L20" s="39">
        <v>6275041</v>
      </c>
      <c r="M20" s="39">
        <v>1568761.0799999684</v>
      </c>
      <c r="N20" s="34"/>
      <c r="O20" s="40"/>
      <c r="P20" s="36"/>
      <c r="Q20" s="36"/>
      <c r="R20" s="36"/>
      <c r="S20" s="36"/>
    </row>
    <row r="21" spans="1:19" s="37" customFormat="1" ht="18.75" x14ac:dyDescent="0.25">
      <c r="A21" s="12"/>
      <c r="B21" s="24" t="s">
        <v>32</v>
      </c>
      <c r="C21" s="10">
        <v>64</v>
      </c>
      <c r="D21" s="10">
        <f>E21+F21</f>
        <v>30</v>
      </c>
      <c r="E21" s="10">
        <v>3</v>
      </c>
      <c r="F21" s="10">
        <v>27</v>
      </c>
      <c r="G21" s="11">
        <f>H21+I21</f>
        <v>978.3</v>
      </c>
      <c r="H21" s="11">
        <v>148.5</v>
      </c>
      <c r="I21" s="11">
        <v>829.8</v>
      </c>
      <c r="J21" s="39">
        <f t="shared" si="10"/>
        <v>58040582.399999999</v>
      </c>
      <c r="K21" s="39">
        <v>55693096</v>
      </c>
      <c r="L21" s="39">
        <v>1760614</v>
      </c>
      <c r="M21" s="39">
        <v>586872.39999999828</v>
      </c>
      <c r="N21" s="34"/>
      <c r="O21" s="40"/>
      <c r="P21" s="36"/>
      <c r="Q21" s="36"/>
      <c r="R21" s="36"/>
      <c r="S21" s="36"/>
    </row>
    <row r="22" spans="1:19" s="37" customFormat="1" ht="18.75" x14ac:dyDescent="0.25">
      <c r="A22" s="10">
        <v>3</v>
      </c>
      <c r="B22" s="38" t="s">
        <v>41</v>
      </c>
      <c r="C22" s="7">
        <f>SUM(C23:C25)</f>
        <v>467</v>
      </c>
      <c r="D22" s="7">
        <f t="shared" ref="D22" si="11">SUM(D23:D25)</f>
        <v>210</v>
      </c>
      <c r="E22" s="7">
        <f t="shared" ref="E22" si="12">SUM(E23:E25)</f>
        <v>60</v>
      </c>
      <c r="F22" s="7">
        <f t="shared" ref="F22" si="13">SUM(F23:F25)</f>
        <v>150</v>
      </c>
      <c r="G22" s="4">
        <f t="shared" ref="G22" si="14">SUM(G23:G25)</f>
        <v>7594.84</v>
      </c>
      <c r="H22" s="4">
        <f t="shared" ref="H22" si="15">SUM(H23:H25)</f>
        <v>2239.02</v>
      </c>
      <c r="I22" s="4">
        <f t="shared" ref="I22" si="16">SUM(I23:I25)</f>
        <v>5355.82</v>
      </c>
      <c r="J22" s="5">
        <f t="shared" ref="J22" si="17">SUM(J23:J25)</f>
        <v>425882784.96000004</v>
      </c>
      <c r="K22" s="5">
        <f t="shared" ref="K22" si="18">SUM(K23:K25)</f>
        <v>408575522</v>
      </c>
      <c r="L22" s="5">
        <f t="shared" ref="L22" si="19">SUM(L23:L25)</f>
        <v>13331822</v>
      </c>
      <c r="M22" s="5">
        <f t="shared" ref="M22" si="20">SUM(M23:M25)</f>
        <v>3975440.9599999939</v>
      </c>
      <c r="N22" s="34"/>
      <c r="O22" s="35"/>
      <c r="P22" s="36"/>
      <c r="Q22" s="36"/>
      <c r="R22" s="36"/>
      <c r="S22" s="36"/>
    </row>
    <row r="23" spans="1:19" s="37" customFormat="1" ht="18.75" x14ac:dyDescent="0.25">
      <c r="A23" s="10"/>
      <c r="B23" s="24" t="s">
        <v>35</v>
      </c>
      <c r="C23" s="10">
        <v>43</v>
      </c>
      <c r="D23" s="10">
        <f t="shared" ref="D23:D25" si="21">E23+F23</f>
        <v>16</v>
      </c>
      <c r="E23" s="10">
        <v>10</v>
      </c>
      <c r="F23" s="10">
        <v>6</v>
      </c>
      <c r="G23" s="11">
        <v>844.21</v>
      </c>
      <c r="H23" s="11">
        <v>528.05000000000007</v>
      </c>
      <c r="I23" s="11">
        <v>316.16000000000003</v>
      </c>
      <c r="J23" s="39">
        <f t="shared" ref="J23:J25" si="22">K23+L23+M23</f>
        <v>43824629.520000003</v>
      </c>
      <c r="K23" s="39">
        <v>42043662</v>
      </c>
      <c r="L23" s="39">
        <v>1424774</v>
      </c>
      <c r="M23" s="39">
        <v>356193.52000000328</v>
      </c>
      <c r="N23" s="34"/>
      <c r="O23" s="35"/>
      <c r="P23" s="36"/>
      <c r="Q23" s="36"/>
      <c r="R23" s="36"/>
      <c r="S23" s="36"/>
    </row>
    <row r="24" spans="1:19" s="37" customFormat="1" ht="18.75" x14ac:dyDescent="0.25">
      <c r="A24" s="10"/>
      <c r="B24" s="24" t="s">
        <v>36</v>
      </c>
      <c r="C24" s="10">
        <v>266</v>
      </c>
      <c r="D24" s="10">
        <f t="shared" si="21"/>
        <v>114</v>
      </c>
      <c r="E24" s="10">
        <v>19</v>
      </c>
      <c r="F24" s="10">
        <v>95</v>
      </c>
      <c r="G24" s="11">
        <v>4263.68</v>
      </c>
      <c r="H24" s="11">
        <v>653.20000000000005</v>
      </c>
      <c r="I24" s="11">
        <v>3610.4800000000005</v>
      </c>
      <c r="J24" s="39">
        <f t="shared" si="22"/>
        <v>252955607.03999999</v>
      </c>
      <c r="K24" s="39">
        <v>242675845</v>
      </c>
      <c r="L24" s="39">
        <v>7709822</v>
      </c>
      <c r="M24" s="39">
        <v>2569940.0399999921</v>
      </c>
      <c r="N24" s="34"/>
      <c r="O24" s="35"/>
      <c r="P24" s="36"/>
      <c r="Q24" s="36"/>
      <c r="R24" s="36"/>
      <c r="S24" s="36"/>
    </row>
    <row r="25" spans="1:19" s="37" customFormat="1" ht="18.75" x14ac:dyDescent="0.25">
      <c r="A25" s="10"/>
      <c r="B25" s="24" t="s">
        <v>33</v>
      </c>
      <c r="C25" s="10">
        <v>158</v>
      </c>
      <c r="D25" s="10">
        <f t="shared" si="21"/>
        <v>80</v>
      </c>
      <c r="E25" s="10">
        <v>31</v>
      </c>
      <c r="F25" s="10">
        <v>49</v>
      </c>
      <c r="G25" s="11">
        <v>2486.9499999999998</v>
      </c>
      <c r="H25" s="11">
        <v>1057.77</v>
      </c>
      <c r="I25" s="11">
        <v>1429.1799999999998</v>
      </c>
      <c r="J25" s="39">
        <f t="shared" si="22"/>
        <v>129102548.40000001</v>
      </c>
      <c r="K25" s="39">
        <v>123856015</v>
      </c>
      <c r="L25" s="39">
        <v>4197226</v>
      </c>
      <c r="M25" s="39">
        <v>1049307.3999999985</v>
      </c>
      <c r="N25" s="34"/>
      <c r="O25" s="35"/>
      <c r="P25" s="36"/>
      <c r="Q25" s="36"/>
      <c r="R25" s="36"/>
      <c r="S25" s="36"/>
    </row>
    <row r="26" spans="1:19" s="37" customFormat="1" ht="18.75" x14ac:dyDescent="0.25">
      <c r="A26" s="10">
        <v>4</v>
      </c>
      <c r="B26" s="38" t="s">
        <v>42</v>
      </c>
      <c r="C26" s="7">
        <f>SUM(C27:C29)</f>
        <v>2120</v>
      </c>
      <c r="D26" s="7">
        <f t="shared" ref="D26" si="23">SUM(D27:D29)</f>
        <v>867</v>
      </c>
      <c r="E26" s="7">
        <f t="shared" ref="E26" si="24">SUM(E27:E29)</f>
        <v>296</v>
      </c>
      <c r="F26" s="7">
        <f t="shared" ref="F26" si="25">SUM(F27:F29)</f>
        <v>571</v>
      </c>
      <c r="G26" s="4">
        <f t="shared" ref="G26" si="26">SUM(G27:G29)</f>
        <v>28736.799999999999</v>
      </c>
      <c r="H26" s="4">
        <f t="shared" ref="H26" si="27">SUM(H27:H29)</f>
        <v>9997.2999999999975</v>
      </c>
      <c r="I26" s="4">
        <f t="shared" ref="I26" si="28">SUM(I27:I29)</f>
        <v>18739.499999999996</v>
      </c>
      <c r="J26" s="5">
        <f t="shared" ref="J26" si="29">SUM(J27:J29)</f>
        <v>1691553113.28</v>
      </c>
      <c r="K26" s="5">
        <f t="shared" ref="K26" si="30">SUM(K27:K29)</f>
        <v>1599021386</v>
      </c>
      <c r="L26" s="5">
        <f t="shared" ref="L26" si="31">SUM(L27:L29)</f>
        <v>69654274</v>
      </c>
      <c r="M26" s="5">
        <f t="shared" ref="M26" si="32">SUM(M27:M29)</f>
        <v>22877453.280000009</v>
      </c>
      <c r="N26" s="34"/>
      <c r="O26" s="35"/>
      <c r="P26" s="36"/>
      <c r="Q26" s="36"/>
      <c r="R26" s="36"/>
      <c r="S26" s="36"/>
    </row>
    <row r="27" spans="1:19" s="37" customFormat="1" ht="18.75" x14ac:dyDescent="0.25">
      <c r="A27" s="10"/>
      <c r="B27" s="24" t="s">
        <v>35</v>
      </c>
      <c r="C27" s="10">
        <v>51</v>
      </c>
      <c r="D27" s="10">
        <f t="shared" ref="D27:D29" si="33">E27+F27</f>
        <v>24</v>
      </c>
      <c r="E27" s="10">
        <v>15</v>
      </c>
      <c r="F27" s="10">
        <v>9</v>
      </c>
      <c r="G27" s="11">
        <v>844.81999999999994</v>
      </c>
      <c r="H27" s="11">
        <v>381.30999999999995</v>
      </c>
      <c r="I27" s="11">
        <v>463.51</v>
      </c>
      <c r="J27" s="39">
        <f t="shared" ref="J27:J29" si="34">K27+L27+M27</f>
        <v>43856295.840000004</v>
      </c>
      <c r="K27" s="39">
        <v>41457259</v>
      </c>
      <c r="L27" s="39">
        <v>1919229</v>
      </c>
      <c r="M27" s="39">
        <v>479807.83999999985</v>
      </c>
      <c r="N27" s="34"/>
      <c r="O27" s="35"/>
      <c r="P27" s="36"/>
      <c r="Q27" s="36"/>
      <c r="R27" s="36"/>
      <c r="S27" s="36"/>
    </row>
    <row r="28" spans="1:19" s="37" customFormat="1" ht="18.75" x14ac:dyDescent="0.25">
      <c r="A28" s="10"/>
      <c r="B28" s="24" t="s">
        <v>36</v>
      </c>
      <c r="C28" s="10">
        <v>1989</v>
      </c>
      <c r="D28" s="10">
        <f t="shared" si="33"/>
        <v>816</v>
      </c>
      <c r="E28" s="10">
        <v>259</v>
      </c>
      <c r="F28" s="10">
        <v>557</v>
      </c>
      <c r="G28" s="11">
        <v>26937.48</v>
      </c>
      <c r="H28" s="11">
        <v>8911.489999999998</v>
      </c>
      <c r="I28" s="11">
        <v>18025.989999999998</v>
      </c>
      <c r="J28" s="39">
        <f t="shared" si="34"/>
        <v>1598146813.4400001</v>
      </c>
      <c r="K28" s="39">
        <v>1510724621</v>
      </c>
      <c r="L28" s="39">
        <v>65566646</v>
      </c>
      <c r="M28" s="39">
        <v>21855546.440000005</v>
      </c>
      <c r="N28" s="34"/>
      <c r="O28" s="35"/>
      <c r="P28" s="36"/>
      <c r="Q28" s="36"/>
      <c r="R28" s="36"/>
      <c r="S28" s="36"/>
    </row>
    <row r="29" spans="1:19" s="37" customFormat="1" ht="18.75" x14ac:dyDescent="0.25">
      <c r="A29" s="10"/>
      <c r="B29" s="24" t="s">
        <v>33</v>
      </c>
      <c r="C29" s="10">
        <v>80</v>
      </c>
      <c r="D29" s="10">
        <f t="shared" si="33"/>
        <v>27</v>
      </c>
      <c r="E29" s="10">
        <v>22</v>
      </c>
      <c r="F29" s="10">
        <v>5</v>
      </c>
      <c r="G29" s="11">
        <v>954.5</v>
      </c>
      <c r="H29" s="11">
        <v>704.5</v>
      </c>
      <c r="I29" s="11">
        <v>250</v>
      </c>
      <c r="J29" s="39">
        <f t="shared" si="34"/>
        <v>49550004.000000007</v>
      </c>
      <c r="K29" s="39">
        <v>46839506</v>
      </c>
      <c r="L29" s="39">
        <v>2168399</v>
      </c>
      <c r="M29" s="39">
        <v>542099.00000000559</v>
      </c>
      <c r="N29" s="34"/>
      <c r="O29" s="35"/>
      <c r="P29" s="36"/>
      <c r="Q29" s="36"/>
      <c r="R29" s="36"/>
      <c r="S29" s="36"/>
    </row>
    <row r="30" spans="1:19" s="37" customFormat="1" ht="18.75" x14ac:dyDescent="0.25">
      <c r="A30" s="10">
        <v>5</v>
      </c>
      <c r="B30" s="38" t="s">
        <v>43</v>
      </c>
      <c r="C30" s="7">
        <f>SUM(C31:C33)</f>
        <v>1793</v>
      </c>
      <c r="D30" s="7">
        <f t="shared" ref="D30" si="35">SUM(D31:D33)</f>
        <v>768</v>
      </c>
      <c r="E30" s="7">
        <f t="shared" ref="E30" si="36">SUM(E31:E33)</f>
        <v>230</v>
      </c>
      <c r="F30" s="7">
        <f t="shared" ref="F30" si="37">SUM(F31:F33)</f>
        <v>538</v>
      </c>
      <c r="G30" s="4">
        <f t="shared" ref="G30" si="38">SUM(G31:G33)</f>
        <v>22133.14</v>
      </c>
      <c r="H30" s="4">
        <f t="shared" ref="H30" si="39">SUM(H31:H33)</f>
        <v>7223.4099999999989</v>
      </c>
      <c r="I30" s="4">
        <f t="shared" ref="I30" si="40">SUM(I31:I33)</f>
        <v>14909.730000000003</v>
      </c>
      <c r="J30" s="5">
        <f t="shared" ref="J30" si="41">SUM(J31:J33)</f>
        <v>1268416992.24</v>
      </c>
      <c r="K30" s="5">
        <f t="shared" ref="K30" si="42">SUM(K31:K33)</f>
        <v>1214638615</v>
      </c>
      <c r="L30" s="5">
        <f t="shared" ref="L30" si="43">SUM(L31:L33)</f>
        <v>40997066</v>
      </c>
      <c r="M30" s="5">
        <f t="shared" ref="M30" si="44">SUM(M31:M33)</f>
        <v>12781311.239999954</v>
      </c>
      <c r="N30" s="34"/>
      <c r="O30" s="35"/>
      <c r="P30" s="36"/>
      <c r="Q30" s="36"/>
      <c r="R30" s="36"/>
      <c r="S30" s="36"/>
    </row>
    <row r="31" spans="1:19" s="37" customFormat="1" ht="18.75" x14ac:dyDescent="0.25">
      <c r="A31" s="10"/>
      <c r="B31" s="24" t="s">
        <v>37</v>
      </c>
      <c r="C31" s="10">
        <v>74</v>
      </c>
      <c r="D31" s="10">
        <f t="shared" ref="D31:D33" si="45">E31+F31</f>
        <v>27</v>
      </c>
      <c r="E31" s="10">
        <v>17</v>
      </c>
      <c r="F31" s="10">
        <v>10</v>
      </c>
      <c r="G31" s="11">
        <v>707.80000000000007</v>
      </c>
      <c r="H31" s="11">
        <v>477.30000000000007</v>
      </c>
      <c r="I31" s="11">
        <v>230.5</v>
      </c>
      <c r="J31" s="39">
        <f t="shared" ref="J31:J33" si="46">K31+L31+M31</f>
        <v>36743313.600000001</v>
      </c>
      <c r="K31" s="39">
        <v>35185468</v>
      </c>
      <c r="L31" s="39">
        <v>1246276</v>
      </c>
      <c r="M31" s="39">
        <v>311569.5999999987</v>
      </c>
      <c r="N31" s="34"/>
      <c r="O31" s="35"/>
      <c r="P31" s="36"/>
      <c r="Q31" s="36"/>
      <c r="R31" s="36"/>
      <c r="S31" s="36"/>
    </row>
    <row r="32" spans="1:19" s="37" customFormat="1" ht="18.75" x14ac:dyDescent="0.25">
      <c r="A32" s="10"/>
      <c r="B32" s="24" t="s">
        <v>36</v>
      </c>
      <c r="C32" s="10">
        <v>1377</v>
      </c>
      <c r="D32" s="10">
        <f t="shared" si="45"/>
        <v>574</v>
      </c>
      <c r="E32" s="10">
        <v>187</v>
      </c>
      <c r="F32" s="10">
        <v>387</v>
      </c>
      <c r="G32" s="11">
        <v>16105.91</v>
      </c>
      <c r="H32" s="11">
        <v>5901.579999999999</v>
      </c>
      <c r="I32" s="11">
        <v>10204.330000000002</v>
      </c>
      <c r="J32" s="39">
        <f t="shared" si="46"/>
        <v>955531428.4799999</v>
      </c>
      <c r="K32" s="39">
        <v>915018781</v>
      </c>
      <c r="L32" s="39">
        <v>30384483</v>
      </c>
      <c r="M32" s="39">
        <v>10128164.479999952</v>
      </c>
      <c r="N32" s="34"/>
      <c r="O32" s="35"/>
      <c r="P32" s="36"/>
      <c r="Q32" s="36"/>
      <c r="R32" s="36"/>
      <c r="S32" s="36"/>
    </row>
    <row r="33" spans="1:19" s="37" customFormat="1" ht="18.75" x14ac:dyDescent="0.25">
      <c r="A33" s="10"/>
      <c r="B33" s="24" t="s">
        <v>38</v>
      </c>
      <c r="C33" s="10">
        <v>342</v>
      </c>
      <c r="D33" s="10">
        <f t="shared" si="45"/>
        <v>167</v>
      </c>
      <c r="E33" s="10">
        <v>26</v>
      </c>
      <c r="F33" s="10">
        <v>141</v>
      </c>
      <c r="G33" s="11">
        <v>5319.43</v>
      </c>
      <c r="H33" s="11">
        <v>844.53000000000009</v>
      </c>
      <c r="I33" s="11">
        <v>4474.9000000000005</v>
      </c>
      <c r="J33" s="39">
        <f t="shared" si="46"/>
        <v>276142250.16000003</v>
      </c>
      <c r="K33" s="39">
        <v>264434366</v>
      </c>
      <c r="L33" s="39">
        <v>9366307</v>
      </c>
      <c r="M33" s="39">
        <v>2341577.1600000029</v>
      </c>
      <c r="N33" s="34"/>
      <c r="O33" s="35"/>
      <c r="P33" s="36"/>
      <c r="Q33" s="36"/>
      <c r="R33" s="36"/>
      <c r="S33" s="36"/>
    </row>
    <row r="34" spans="1:19" s="37" customFormat="1" ht="18.75" x14ac:dyDescent="0.25">
      <c r="A34" s="10">
        <v>6</v>
      </c>
      <c r="B34" s="38" t="s">
        <v>44</v>
      </c>
      <c r="C34" s="7">
        <f>SUM(C35)</f>
        <v>616</v>
      </c>
      <c r="D34" s="7">
        <f t="shared" ref="D34:M34" si="47">SUM(D35)</f>
        <v>271</v>
      </c>
      <c r="E34" s="7">
        <f t="shared" si="47"/>
        <v>88</v>
      </c>
      <c r="F34" s="7">
        <f t="shared" si="47"/>
        <v>183</v>
      </c>
      <c r="G34" s="5">
        <f t="shared" si="47"/>
        <v>7723.9800000000005</v>
      </c>
      <c r="H34" s="5">
        <f t="shared" si="47"/>
        <v>2433.08</v>
      </c>
      <c r="I34" s="5">
        <f t="shared" si="47"/>
        <v>5290.9</v>
      </c>
      <c r="J34" s="5">
        <f t="shared" si="47"/>
        <v>458248285.44</v>
      </c>
      <c r="K34" s="5">
        <f t="shared" si="47"/>
        <v>439918342</v>
      </c>
      <c r="L34" s="5">
        <f t="shared" si="47"/>
        <v>13747458</v>
      </c>
      <c r="M34" s="5">
        <f t="shared" si="47"/>
        <v>4582485.4400000107</v>
      </c>
      <c r="N34" s="34"/>
      <c r="O34" s="35"/>
      <c r="P34" s="36"/>
      <c r="Q34" s="36"/>
      <c r="R34" s="36"/>
      <c r="S34" s="36"/>
    </row>
    <row r="35" spans="1:19" s="37" customFormat="1" ht="18.75" x14ac:dyDescent="0.25">
      <c r="A35" s="10"/>
      <c r="B35" s="24" t="s">
        <v>36</v>
      </c>
      <c r="C35" s="10">
        <v>616</v>
      </c>
      <c r="D35" s="10">
        <v>271</v>
      </c>
      <c r="E35" s="10">
        <v>88</v>
      </c>
      <c r="F35" s="10">
        <v>183</v>
      </c>
      <c r="G35" s="11">
        <v>7723.9800000000005</v>
      </c>
      <c r="H35" s="11">
        <v>2433.08</v>
      </c>
      <c r="I35" s="11">
        <v>5290.9</v>
      </c>
      <c r="J35" s="39">
        <f t="shared" ref="J35" si="48">K35+L35+M35</f>
        <v>458248285.44</v>
      </c>
      <c r="K35" s="39">
        <v>439918342</v>
      </c>
      <c r="L35" s="39">
        <v>13747458</v>
      </c>
      <c r="M35" s="39">
        <v>4582485.4400000107</v>
      </c>
      <c r="N35" s="34"/>
      <c r="O35" s="35"/>
      <c r="P35" s="36"/>
      <c r="Q35" s="36"/>
      <c r="R35" s="36"/>
      <c r="S35" s="36"/>
    </row>
  </sheetData>
  <customSheetViews>
    <customSheetView guid="{EE6A0FCF-36E6-44BD-BBFF-A7A740BD7A0A}">
      <pageMargins left="0.7" right="0.7" top="0.75" bottom="0.75" header="0.3" footer="0.3"/>
    </customSheetView>
    <customSheetView guid="{1ED9B6B5-1C83-4F05-A116-4C6F72FEA960}">
      <pageMargins left="0.7" right="0.7" top="0.75" bottom="0.75" header="0.3" footer="0.3"/>
    </customSheetView>
  </customSheetViews>
  <mergeCells count="24">
    <mergeCell ref="M5:M7"/>
    <mergeCell ref="Q3:S3"/>
    <mergeCell ref="J4:J7"/>
    <mergeCell ref="K4:M4"/>
    <mergeCell ref="N4:N7"/>
    <mergeCell ref="O4:P4"/>
    <mergeCell ref="Q4:Q7"/>
    <mergeCell ref="R4:S4"/>
    <mergeCell ref="A1:S1"/>
    <mergeCell ref="A2:A8"/>
    <mergeCell ref="B2:B8"/>
    <mergeCell ref="C2:C7"/>
    <mergeCell ref="J2:M3"/>
    <mergeCell ref="N2:P2"/>
    <mergeCell ref="Q2:S2"/>
    <mergeCell ref="N3:P3"/>
    <mergeCell ref="O5:O7"/>
    <mergeCell ref="P5:P7"/>
    <mergeCell ref="R5:R7"/>
    <mergeCell ref="S5:S7"/>
    <mergeCell ref="D2:F7"/>
    <mergeCell ref="G2:I7"/>
    <mergeCell ref="K5:K7"/>
    <mergeCell ref="L5:L7"/>
  </mergeCells>
  <pageMargins left="0.70866141732283472" right="0.70866141732283472" top="0.74803149606299213" bottom="0.74803149606299213" header="0.31496062992125984" footer="0.31496062992125984"/>
  <pageSetup paperSize="9" scale="81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opLeftCell="A13" workbookViewId="0">
      <selection activeCell="C43" sqref="C42:C43"/>
    </sheetView>
  </sheetViews>
  <sheetFormatPr defaultRowHeight="15" x14ac:dyDescent="0.25"/>
  <cols>
    <col min="1" max="1" width="7.140625" customWidth="1"/>
    <col min="2" max="2" width="40.28515625" customWidth="1"/>
    <col min="3" max="3" width="14.5703125" customWidth="1"/>
    <col min="4" max="4" width="13.28515625" customWidth="1"/>
    <col min="5" max="6" width="0" hidden="1" customWidth="1"/>
    <col min="7" max="7" width="13.85546875" customWidth="1"/>
    <col min="8" max="9" width="0" hidden="1" customWidth="1"/>
    <col min="10" max="10" width="19.140625" customWidth="1"/>
    <col min="11" max="11" width="18.85546875" customWidth="1"/>
    <col min="12" max="13" width="16.85546875" customWidth="1"/>
    <col min="14" max="19" width="0" hidden="1" customWidth="1"/>
  </cols>
  <sheetData>
    <row r="1" spans="1:19" ht="39.75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15.75" customHeight="1" x14ac:dyDescent="0.25">
      <c r="A2" s="69" t="s">
        <v>1</v>
      </c>
      <c r="B2" s="70" t="s">
        <v>2</v>
      </c>
      <c r="C2" s="48" t="s">
        <v>30</v>
      </c>
      <c r="D2" s="54" t="s">
        <v>23</v>
      </c>
      <c r="E2" s="55"/>
      <c r="F2" s="79"/>
      <c r="G2" s="58" t="s">
        <v>24</v>
      </c>
      <c r="H2" s="59"/>
      <c r="I2" s="77"/>
      <c r="J2" s="58" t="s">
        <v>3</v>
      </c>
      <c r="K2" s="59"/>
      <c r="L2" s="59"/>
      <c r="M2" s="77"/>
      <c r="N2" s="63" t="s">
        <v>4</v>
      </c>
      <c r="O2" s="63"/>
      <c r="P2" s="63"/>
      <c r="Q2" s="63" t="s">
        <v>4</v>
      </c>
      <c r="R2" s="63"/>
      <c r="S2" s="63"/>
    </row>
    <row r="3" spans="1:19" ht="14.25" customHeight="1" x14ac:dyDescent="0.25">
      <c r="A3" s="69"/>
      <c r="B3" s="71"/>
      <c r="C3" s="49"/>
      <c r="D3" s="80"/>
      <c r="E3" s="81"/>
      <c r="F3" s="82"/>
      <c r="G3" s="84"/>
      <c r="H3" s="85"/>
      <c r="I3" s="86"/>
      <c r="J3" s="74" t="s">
        <v>9</v>
      </c>
      <c r="K3" s="64" t="s">
        <v>10</v>
      </c>
      <c r="L3" s="64"/>
      <c r="M3" s="64"/>
      <c r="N3" s="65" t="s">
        <v>9</v>
      </c>
      <c r="O3" s="66" t="s">
        <v>10</v>
      </c>
      <c r="P3" s="66"/>
      <c r="Q3" s="63" t="s">
        <v>9</v>
      </c>
      <c r="R3" s="67" t="s">
        <v>10</v>
      </c>
      <c r="S3" s="67"/>
    </row>
    <row r="4" spans="1:19" ht="15" customHeight="1" x14ac:dyDescent="0.25">
      <c r="A4" s="69"/>
      <c r="B4" s="71"/>
      <c r="C4" s="49"/>
      <c r="D4" s="80"/>
      <c r="E4" s="81"/>
      <c r="F4" s="82"/>
      <c r="G4" s="84"/>
      <c r="H4" s="85"/>
      <c r="I4" s="86"/>
      <c r="J4" s="75"/>
      <c r="K4" s="51" t="s">
        <v>27</v>
      </c>
      <c r="L4" s="51" t="s">
        <v>28</v>
      </c>
      <c r="M4" s="51" t="s">
        <v>29</v>
      </c>
      <c r="N4" s="65"/>
      <c r="O4" s="63" t="s">
        <v>13</v>
      </c>
      <c r="P4" s="63" t="s">
        <v>14</v>
      </c>
      <c r="Q4" s="63"/>
      <c r="R4" s="63" t="s">
        <v>15</v>
      </c>
      <c r="S4" s="63" t="s">
        <v>16</v>
      </c>
    </row>
    <row r="5" spans="1:19" x14ac:dyDescent="0.25">
      <c r="A5" s="69"/>
      <c r="B5" s="71"/>
      <c r="C5" s="49"/>
      <c r="D5" s="80"/>
      <c r="E5" s="81"/>
      <c r="F5" s="82"/>
      <c r="G5" s="84"/>
      <c r="H5" s="85"/>
      <c r="I5" s="86"/>
      <c r="J5" s="75"/>
      <c r="K5" s="52"/>
      <c r="L5" s="52"/>
      <c r="M5" s="52"/>
      <c r="N5" s="65"/>
      <c r="O5" s="63"/>
      <c r="P5" s="63"/>
      <c r="Q5" s="63"/>
      <c r="R5" s="63"/>
      <c r="S5" s="63"/>
    </row>
    <row r="6" spans="1:19" x14ac:dyDescent="0.25">
      <c r="A6" s="69"/>
      <c r="B6" s="71"/>
      <c r="C6" s="50"/>
      <c r="D6" s="56"/>
      <c r="E6" s="57"/>
      <c r="F6" s="83"/>
      <c r="G6" s="60"/>
      <c r="H6" s="61"/>
      <c r="I6" s="78"/>
      <c r="J6" s="76"/>
      <c r="K6" s="53"/>
      <c r="L6" s="53"/>
      <c r="M6" s="53"/>
      <c r="N6" s="65"/>
      <c r="O6" s="63"/>
      <c r="P6" s="63"/>
      <c r="Q6" s="63"/>
      <c r="R6" s="63"/>
      <c r="S6" s="63"/>
    </row>
    <row r="7" spans="1:19" ht="15.75" x14ac:dyDescent="0.25">
      <c r="A7" s="69"/>
      <c r="B7" s="72"/>
      <c r="C7" s="10" t="s">
        <v>17</v>
      </c>
      <c r="D7" s="10" t="s">
        <v>18</v>
      </c>
      <c r="E7" s="10" t="s">
        <v>18</v>
      </c>
      <c r="F7" s="10" t="s">
        <v>18</v>
      </c>
      <c r="G7" s="11" t="s">
        <v>19</v>
      </c>
      <c r="H7" s="1" t="s">
        <v>19</v>
      </c>
      <c r="I7" s="1" t="s">
        <v>19</v>
      </c>
      <c r="J7" s="6" t="s">
        <v>20</v>
      </c>
      <c r="K7" s="6" t="s">
        <v>20</v>
      </c>
      <c r="L7" s="6" t="s">
        <v>20</v>
      </c>
      <c r="M7" s="6" t="s">
        <v>20</v>
      </c>
      <c r="N7" s="16" t="s">
        <v>20</v>
      </c>
      <c r="O7" s="17" t="s">
        <v>20</v>
      </c>
      <c r="P7" s="18" t="s">
        <v>20</v>
      </c>
      <c r="Q7" s="18" t="s">
        <v>20</v>
      </c>
      <c r="R7" s="18" t="s">
        <v>20</v>
      </c>
      <c r="S7" s="18" t="s">
        <v>20</v>
      </c>
    </row>
    <row r="8" spans="1:1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5</v>
      </c>
      <c r="H8" s="10">
        <v>8</v>
      </c>
      <c r="I8" s="10">
        <v>9</v>
      </c>
      <c r="J8" s="10">
        <v>6</v>
      </c>
      <c r="K8" s="10">
        <v>7</v>
      </c>
      <c r="L8" s="10">
        <v>8</v>
      </c>
      <c r="M8" s="10">
        <v>9</v>
      </c>
      <c r="N8" s="20">
        <v>14</v>
      </c>
      <c r="O8" s="21">
        <v>15</v>
      </c>
      <c r="P8" s="22">
        <v>16</v>
      </c>
      <c r="Q8" s="22">
        <v>17</v>
      </c>
      <c r="R8" s="22">
        <v>18</v>
      </c>
      <c r="S8" s="22">
        <v>19</v>
      </c>
    </row>
    <row r="9" spans="1:19" s="37" customFormat="1" ht="18.75" x14ac:dyDescent="0.25">
      <c r="A9" s="10"/>
      <c r="B9" s="38" t="s">
        <v>56</v>
      </c>
      <c r="C9" s="7">
        <f>C16+C18+C23+C30</f>
        <v>6003</v>
      </c>
      <c r="D9" s="7">
        <f t="shared" ref="D9:M9" si="0">D16+D18+D23+D30</f>
        <v>2547</v>
      </c>
      <c r="E9" s="7">
        <f t="shared" si="0"/>
        <v>773</v>
      </c>
      <c r="F9" s="7">
        <f t="shared" si="0"/>
        <v>1774</v>
      </c>
      <c r="G9" s="5">
        <f t="shared" si="0"/>
        <v>79738.080000000016</v>
      </c>
      <c r="H9" s="5">
        <f t="shared" si="0"/>
        <v>25186.289999999994</v>
      </c>
      <c r="I9" s="5">
        <f t="shared" si="0"/>
        <v>54551.79</v>
      </c>
      <c r="J9" s="5">
        <f t="shared" si="0"/>
        <v>4608102242.1600008</v>
      </c>
      <c r="K9" s="5">
        <f t="shared" si="0"/>
        <v>4393027534</v>
      </c>
      <c r="L9" s="5">
        <f t="shared" si="0"/>
        <v>163158815</v>
      </c>
      <c r="M9" s="5">
        <f t="shared" si="0"/>
        <v>51915893.159999967</v>
      </c>
      <c r="N9" s="34"/>
      <c r="O9" s="35"/>
      <c r="P9" s="36"/>
      <c r="Q9" s="36"/>
      <c r="R9" s="36"/>
      <c r="S9" s="36"/>
    </row>
    <row r="10" spans="1:19" ht="15.75" x14ac:dyDescent="0.25">
      <c r="A10" s="42"/>
      <c r="B10" s="24" t="s">
        <v>49</v>
      </c>
      <c r="C10" s="10">
        <f>C19+C24+C31</f>
        <v>683</v>
      </c>
      <c r="D10" s="10">
        <f t="shared" ref="D10:M10" si="1">D19+D24+D31</f>
        <v>324</v>
      </c>
      <c r="E10" s="10">
        <f t="shared" si="1"/>
        <v>53</v>
      </c>
      <c r="F10" s="10">
        <f t="shared" si="1"/>
        <v>271</v>
      </c>
      <c r="G10" s="11">
        <f t="shared" si="1"/>
        <v>8835.1799999999985</v>
      </c>
      <c r="H10" s="11">
        <f t="shared" si="1"/>
        <v>1741.07</v>
      </c>
      <c r="I10" s="11">
        <f t="shared" si="1"/>
        <v>7094.11</v>
      </c>
      <c r="J10" s="39">
        <f t="shared" si="1"/>
        <v>512025557.76000005</v>
      </c>
      <c r="K10" s="39">
        <f t="shared" si="1"/>
        <v>489089449</v>
      </c>
      <c r="L10" s="39">
        <f t="shared" si="1"/>
        <v>17392540</v>
      </c>
      <c r="M10" s="39">
        <f t="shared" si="1"/>
        <v>5543568.7600000305</v>
      </c>
    </row>
    <row r="11" spans="1:19" ht="15.75" x14ac:dyDescent="0.25">
      <c r="A11" s="42"/>
      <c r="B11" s="24" t="s">
        <v>50</v>
      </c>
      <c r="C11" s="10">
        <f>C20+C25</f>
        <v>324</v>
      </c>
      <c r="D11" s="10">
        <f t="shared" ref="D11:M11" si="2">D20+D25</f>
        <v>107</v>
      </c>
      <c r="E11" s="10">
        <f t="shared" si="2"/>
        <v>46</v>
      </c>
      <c r="F11" s="10">
        <f t="shared" si="2"/>
        <v>61</v>
      </c>
      <c r="G11" s="11">
        <f t="shared" si="2"/>
        <v>4714.1400000000003</v>
      </c>
      <c r="H11" s="11">
        <f t="shared" si="2"/>
        <v>1552.4099999999999</v>
      </c>
      <c r="I11" s="11">
        <f t="shared" si="2"/>
        <v>3161.7299999999996</v>
      </c>
      <c r="J11" s="39">
        <f t="shared" si="2"/>
        <v>251975508.47999999</v>
      </c>
      <c r="K11" s="39">
        <f t="shared" si="2"/>
        <v>241784220</v>
      </c>
      <c r="L11" s="39">
        <f t="shared" si="2"/>
        <v>8035655</v>
      </c>
      <c r="M11" s="39">
        <f t="shared" si="2"/>
        <v>2155633.4799999669</v>
      </c>
    </row>
    <row r="12" spans="1:19" ht="15.75" x14ac:dyDescent="0.25">
      <c r="A12" s="42"/>
      <c r="B12" s="24" t="s">
        <v>51</v>
      </c>
      <c r="C12" s="10">
        <f>C21+C26+C32</f>
        <v>467</v>
      </c>
      <c r="D12" s="10">
        <f t="shared" ref="D12:M12" si="3">D21+D26+D32</f>
        <v>210</v>
      </c>
      <c r="E12" s="10">
        <f t="shared" si="3"/>
        <v>60</v>
      </c>
      <c r="F12" s="10">
        <f t="shared" si="3"/>
        <v>150</v>
      </c>
      <c r="G12" s="11">
        <f t="shared" si="3"/>
        <v>7594.84</v>
      </c>
      <c r="H12" s="11">
        <f t="shared" si="3"/>
        <v>2239.02</v>
      </c>
      <c r="I12" s="11">
        <f t="shared" si="3"/>
        <v>5355.82</v>
      </c>
      <c r="J12" s="39">
        <f t="shared" si="3"/>
        <v>425882784.96000004</v>
      </c>
      <c r="K12" s="39">
        <f t="shared" si="3"/>
        <v>408575522</v>
      </c>
      <c r="L12" s="39">
        <f t="shared" si="3"/>
        <v>13331822</v>
      </c>
      <c r="M12" s="39">
        <f t="shared" si="3"/>
        <v>3975440.9599999939</v>
      </c>
    </row>
    <row r="13" spans="1:19" ht="15.75" x14ac:dyDescent="0.25">
      <c r="A13" s="42"/>
      <c r="B13" s="24" t="s">
        <v>52</v>
      </c>
      <c r="C13" s="10">
        <f>C22+C27+C33</f>
        <v>2120</v>
      </c>
      <c r="D13" s="10">
        <f t="shared" ref="D13:M13" si="4">D22+D27+D33</f>
        <v>867</v>
      </c>
      <c r="E13" s="10">
        <f t="shared" si="4"/>
        <v>296</v>
      </c>
      <c r="F13" s="10">
        <f t="shared" si="4"/>
        <v>571</v>
      </c>
      <c r="G13" s="11">
        <f t="shared" si="4"/>
        <v>28736.799999999999</v>
      </c>
      <c r="H13" s="11">
        <f t="shared" si="4"/>
        <v>9997.2999999999975</v>
      </c>
      <c r="I13" s="11">
        <f t="shared" si="4"/>
        <v>18739.499999999996</v>
      </c>
      <c r="J13" s="39">
        <f t="shared" si="4"/>
        <v>1691553113.28</v>
      </c>
      <c r="K13" s="39">
        <f t="shared" si="4"/>
        <v>1599021386</v>
      </c>
      <c r="L13" s="39">
        <f t="shared" si="4"/>
        <v>69654274</v>
      </c>
      <c r="M13" s="39">
        <f t="shared" si="4"/>
        <v>22877453.280000009</v>
      </c>
    </row>
    <row r="14" spans="1:19" ht="15.75" x14ac:dyDescent="0.25">
      <c r="A14" s="42"/>
      <c r="B14" s="24" t="s">
        <v>53</v>
      </c>
      <c r="C14" s="10">
        <f>C17+C28+C34</f>
        <v>1793</v>
      </c>
      <c r="D14" s="10">
        <f t="shared" ref="D14:M14" si="5">D17+D28+D34</f>
        <v>768</v>
      </c>
      <c r="E14" s="10">
        <f t="shared" si="5"/>
        <v>230</v>
      </c>
      <c r="F14" s="10">
        <f t="shared" si="5"/>
        <v>538</v>
      </c>
      <c r="G14" s="11">
        <f t="shared" si="5"/>
        <v>22133.14</v>
      </c>
      <c r="H14" s="11">
        <f t="shared" si="5"/>
        <v>7223.4099999999989</v>
      </c>
      <c r="I14" s="11">
        <f t="shared" si="5"/>
        <v>14909.730000000003</v>
      </c>
      <c r="J14" s="39">
        <f t="shared" si="5"/>
        <v>1268416992.24</v>
      </c>
      <c r="K14" s="39">
        <f t="shared" si="5"/>
        <v>1214638615</v>
      </c>
      <c r="L14" s="39">
        <f t="shared" si="5"/>
        <v>40997066</v>
      </c>
      <c r="M14" s="39">
        <f t="shared" si="5"/>
        <v>12781311.239999954</v>
      </c>
    </row>
    <row r="15" spans="1:19" ht="15.75" x14ac:dyDescent="0.25">
      <c r="A15" s="42"/>
      <c r="B15" s="24" t="s">
        <v>54</v>
      </c>
      <c r="C15" s="10">
        <f>C29</f>
        <v>616</v>
      </c>
      <c r="D15" s="10">
        <f t="shared" ref="D15:M15" si="6">D29</f>
        <v>271</v>
      </c>
      <c r="E15" s="10">
        <f t="shared" si="6"/>
        <v>88</v>
      </c>
      <c r="F15" s="10">
        <f t="shared" si="6"/>
        <v>183</v>
      </c>
      <c r="G15" s="11">
        <f t="shared" si="6"/>
        <v>7723.9800000000005</v>
      </c>
      <c r="H15" s="11">
        <f t="shared" si="6"/>
        <v>2433.08</v>
      </c>
      <c r="I15" s="11">
        <f t="shared" si="6"/>
        <v>5290.9</v>
      </c>
      <c r="J15" s="39">
        <f t="shared" si="6"/>
        <v>458248285.44</v>
      </c>
      <c r="K15" s="39">
        <f t="shared" si="6"/>
        <v>439918342</v>
      </c>
      <c r="L15" s="39">
        <f t="shared" si="6"/>
        <v>13747458</v>
      </c>
      <c r="M15" s="39">
        <f t="shared" si="6"/>
        <v>4582485.4400000107</v>
      </c>
    </row>
    <row r="16" spans="1:19" ht="15.75" x14ac:dyDescent="0.25">
      <c r="A16" s="43">
        <v>1</v>
      </c>
      <c r="B16" s="38" t="s">
        <v>46</v>
      </c>
      <c r="C16" s="7">
        <f>SUM(C17)</f>
        <v>74</v>
      </c>
      <c r="D16" s="7">
        <f t="shared" ref="D16" si="7">SUM(D17)</f>
        <v>27</v>
      </c>
      <c r="E16" s="7">
        <f t="shared" ref="E16" si="8">SUM(E17)</f>
        <v>17</v>
      </c>
      <c r="F16" s="7">
        <f t="shared" ref="F16" si="9">SUM(F17)</f>
        <v>10</v>
      </c>
      <c r="G16" s="5">
        <f t="shared" ref="G16" si="10">SUM(G17)</f>
        <v>707.80000000000007</v>
      </c>
      <c r="H16" s="5">
        <f t="shared" ref="H16" si="11">SUM(H17)</f>
        <v>477.30000000000007</v>
      </c>
      <c r="I16" s="5">
        <f t="shared" ref="I16" si="12">SUM(I17)</f>
        <v>230.5</v>
      </c>
      <c r="J16" s="5">
        <f t="shared" ref="J16" si="13">SUM(J17)</f>
        <v>36743313.600000001</v>
      </c>
      <c r="K16" s="5">
        <f t="shared" ref="K16" si="14">SUM(K17)</f>
        <v>35185468</v>
      </c>
      <c r="L16" s="5">
        <f t="shared" ref="L16" si="15">SUM(L17)</f>
        <v>1246276</v>
      </c>
      <c r="M16" s="5">
        <f t="shared" ref="M16" si="16">SUM(M17)</f>
        <v>311569.5999999987</v>
      </c>
    </row>
    <row r="17" spans="1:19" s="37" customFormat="1" ht="18.75" x14ac:dyDescent="0.25">
      <c r="A17" s="10"/>
      <c r="B17" s="24" t="s">
        <v>53</v>
      </c>
      <c r="C17" s="10">
        <v>74</v>
      </c>
      <c r="D17" s="10">
        <f>E17+F17</f>
        <v>27</v>
      </c>
      <c r="E17" s="10">
        <v>17</v>
      </c>
      <c r="F17" s="10">
        <v>10</v>
      </c>
      <c r="G17" s="11">
        <v>707.80000000000007</v>
      </c>
      <c r="H17" s="11">
        <v>477.30000000000007</v>
      </c>
      <c r="I17" s="11">
        <v>230.5</v>
      </c>
      <c r="J17" s="39">
        <f>K17+L17+M17</f>
        <v>36743313.600000001</v>
      </c>
      <c r="K17" s="39">
        <v>35185468</v>
      </c>
      <c r="L17" s="39">
        <v>1246276</v>
      </c>
      <c r="M17" s="39">
        <v>311569.5999999987</v>
      </c>
      <c r="N17" s="41"/>
      <c r="O17" s="35"/>
      <c r="P17" s="36"/>
      <c r="Q17" s="36"/>
      <c r="R17" s="36"/>
      <c r="S17" s="36"/>
    </row>
    <row r="18" spans="1:19" ht="15.75" x14ac:dyDescent="0.25">
      <c r="A18" s="43">
        <v>2</v>
      </c>
      <c r="B18" s="38" t="s">
        <v>47</v>
      </c>
      <c r="C18" s="7">
        <f>SUM(C19:C22)</f>
        <v>410</v>
      </c>
      <c r="D18" s="7">
        <f t="shared" ref="D18:M18" si="17">SUM(D19:D22)</f>
        <v>146</v>
      </c>
      <c r="E18" s="7">
        <f t="shared" si="17"/>
        <v>73</v>
      </c>
      <c r="F18" s="7">
        <f t="shared" si="17"/>
        <v>73</v>
      </c>
      <c r="G18" s="4">
        <f t="shared" si="17"/>
        <v>6677.65</v>
      </c>
      <c r="H18" s="4">
        <f t="shared" si="17"/>
        <v>2539.3399999999997</v>
      </c>
      <c r="I18" s="4">
        <f t="shared" si="17"/>
        <v>4138.3099999999995</v>
      </c>
      <c r="J18" s="5">
        <f t="shared" si="17"/>
        <v>346650166.79999995</v>
      </c>
      <c r="K18" s="5">
        <f t="shared" si="17"/>
        <v>331713158</v>
      </c>
      <c r="L18" s="5">
        <f t="shared" si="17"/>
        <v>11949606</v>
      </c>
      <c r="M18" s="5">
        <f t="shared" si="17"/>
        <v>2987402.7999999765</v>
      </c>
    </row>
    <row r="19" spans="1:19" ht="15.75" x14ac:dyDescent="0.25">
      <c r="A19" s="43"/>
      <c r="B19" s="24" t="s">
        <v>49</v>
      </c>
      <c r="C19" s="10">
        <v>56</v>
      </c>
      <c r="D19" s="10">
        <v>29</v>
      </c>
      <c r="E19" s="10">
        <v>5</v>
      </c>
      <c r="F19" s="10">
        <v>24</v>
      </c>
      <c r="G19" s="11">
        <v>1252.78</v>
      </c>
      <c r="H19" s="11">
        <v>226.07000000000002</v>
      </c>
      <c r="I19" s="11">
        <v>1026.71</v>
      </c>
      <c r="J19" s="39">
        <f t="shared" ref="J19" si="18">K19+L19+M19</f>
        <v>65034315.360000007</v>
      </c>
      <c r="K19" s="39">
        <v>62121113</v>
      </c>
      <c r="L19" s="39">
        <v>2330562</v>
      </c>
      <c r="M19" s="39">
        <v>582640.36000000499</v>
      </c>
    </row>
    <row r="20" spans="1:19" s="37" customFormat="1" ht="18.75" x14ac:dyDescent="0.25">
      <c r="A20" s="12"/>
      <c r="B20" s="24" t="s">
        <v>50</v>
      </c>
      <c r="C20" s="10">
        <v>260</v>
      </c>
      <c r="D20" s="10">
        <v>77</v>
      </c>
      <c r="E20" s="10">
        <v>43</v>
      </c>
      <c r="F20" s="10">
        <v>34</v>
      </c>
      <c r="G20" s="11">
        <v>3735.84</v>
      </c>
      <c r="H20" s="11">
        <v>1403.9099999999999</v>
      </c>
      <c r="I20" s="11">
        <v>2331.9299999999994</v>
      </c>
      <c r="J20" s="39">
        <f>K20+L20+M20</f>
        <v>193934926.07999998</v>
      </c>
      <c r="K20" s="39">
        <v>186091124</v>
      </c>
      <c r="L20" s="39">
        <v>6275041</v>
      </c>
      <c r="M20" s="39">
        <v>1568761.0799999684</v>
      </c>
      <c r="N20" s="41"/>
      <c r="O20" s="40"/>
      <c r="P20" s="36"/>
      <c r="Q20" s="36"/>
      <c r="R20" s="36"/>
      <c r="S20" s="36"/>
    </row>
    <row r="21" spans="1:19" s="37" customFormat="1" ht="18.75" x14ac:dyDescent="0.25">
      <c r="A21" s="10"/>
      <c r="B21" s="24" t="s">
        <v>51</v>
      </c>
      <c r="C21" s="10">
        <v>43</v>
      </c>
      <c r="D21" s="10">
        <f>E21+F21</f>
        <v>16</v>
      </c>
      <c r="E21" s="10">
        <v>10</v>
      </c>
      <c r="F21" s="10">
        <v>6</v>
      </c>
      <c r="G21" s="11">
        <v>844.21</v>
      </c>
      <c r="H21" s="11">
        <v>528.05000000000007</v>
      </c>
      <c r="I21" s="11">
        <v>316.16000000000003</v>
      </c>
      <c r="J21" s="39">
        <f>K21+L21+M21</f>
        <v>43824629.520000003</v>
      </c>
      <c r="K21" s="39">
        <v>42043662</v>
      </c>
      <c r="L21" s="39">
        <v>1424774</v>
      </c>
      <c r="M21" s="39">
        <v>356193.52000000328</v>
      </c>
      <c r="N21" s="41"/>
      <c r="O21" s="35"/>
      <c r="P21" s="36"/>
      <c r="Q21" s="36"/>
      <c r="R21" s="36"/>
      <c r="S21" s="36"/>
    </row>
    <row r="22" spans="1:19" s="37" customFormat="1" ht="18.75" x14ac:dyDescent="0.25">
      <c r="A22" s="10"/>
      <c r="B22" s="24" t="s">
        <v>52</v>
      </c>
      <c r="C22" s="10">
        <v>51</v>
      </c>
      <c r="D22" s="10">
        <f>E22+F22</f>
        <v>24</v>
      </c>
      <c r="E22" s="10">
        <v>15</v>
      </c>
      <c r="F22" s="10">
        <v>9</v>
      </c>
      <c r="G22" s="11">
        <v>844.81999999999994</v>
      </c>
      <c r="H22" s="11">
        <v>381.30999999999995</v>
      </c>
      <c r="I22" s="11">
        <v>463.51</v>
      </c>
      <c r="J22" s="39">
        <f>K22+L22+M22</f>
        <v>43856295.840000004</v>
      </c>
      <c r="K22" s="39">
        <v>41457259</v>
      </c>
      <c r="L22" s="39">
        <v>1919229</v>
      </c>
      <c r="M22" s="39">
        <v>479807.83999999985</v>
      </c>
      <c r="N22" s="41"/>
      <c r="O22" s="35"/>
      <c r="P22" s="36"/>
      <c r="Q22" s="36"/>
      <c r="R22" s="36"/>
      <c r="S22" s="36"/>
    </row>
    <row r="23" spans="1:19" ht="15.75" x14ac:dyDescent="0.25">
      <c r="A23" s="43">
        <v>3</v>
      </c>
      <c r="B23" s="38" t="s">
        <v>48</v>
      </c>
      <c r="C23" s="7">
        <f>SUM(C24:C29)</f>
        <v>4900</v>
      </c>
      <c r="D23" s="7">
        <f t="shared" ref="D23:M23" si="19">SUM(D24:D29)</f>
        <v>2086</v>
      </c>
      <c r="E23" s="7">
        <f t="shared" si="19"/>
        <v>590</v>
      </c>
      <c r="F23" s="7">
        <f t="shared" si="19"/>
        <v>1496</v>
      </c>
      <c r="G23" s="4">
        <f t="shared" si="19"/>
        <v>63206.450000000004</v>
      </c>
      <c r="H23" s="4">
        <f t="shared" si="19"/>
        <v>19177.549999999996</v>
      </c>
      <c r="I23" s="4">
        <f t="shared" si="19"/>
        <v>44028.9</v>
      </c>
      <c r="J23" s="5">
        <f t="shared" si="19"/>
        <v>3749912265.6000004</v>
      </c>
      <c r="K23" s="5">
        <f t="shared" si="19"/>
        <v>3571893301</v>
      </c>
      <c r="L23" s="5">
        <f t="shared" si="19"/>
        <v>133514222</v>
      </c>
      <c r="M23" s="5">
        <f t="shared" si="19"/>
        <v>44504742.599999987</v>
      </c>
    </row>
    <row r="24" spans="1:19" s="37" customFormat="1" ht="18.75" x14ac:dyDescent="0.25">
      <c r="A24" s="10"/>
      <c r="B24" s="24" t="s">
        <v>49</v>
      </c>
      <c r="C24" s="10">
        <v>588</v>
      </c>
      <c r="D24" s="10">
        <v>281</v>
      </c>
      <c r="E24" s="10">
        <v>34</v>
      </c>
      <c r="F24" s="10">
        <v>247</v>
      </c>
      <c r="G24" s="11">
        <v>7197.0999999999985</v>
      </c>
      <c r="H24" s="11">
        <v>1129.7</v>
      </c>
      <c r="I24" s="11">
        <v>6067.4</v>
      </c>
      <c r="J24" s="39">
        <v>426989548.80000001</v>
      </c>
      <c r="K24" s="39">
        <v>407862616</v>
      </c>
      <c r="L24" s="39">
        <v>14345199</v>
      </c>
      <c r="M24" s="39">
        <v>4781733.800000025</v>
      </c>
      <c r="N24" s="41"/>
      <c r="O24" s="40"/>
      <c r="P24" s="36"/>
      <c r="Q24" s="36"/>
      <c r="R24" s="36"/>
      <c r="S24" s="36"/>
    </row>
    <row r="25" spans="1:19" s="37" customFormat="1" ht="18.75" x14ac:dyDescent="0.25">
      <c r="A25" s="12"/>
      <c r="B25" s="24" t="s">
        <v>50</v>
      </c>
      <c r="C25" s="10">
        <v>64</v>
      </c>
      <c r="D25" s="10">
        <v>30</v>
      </c>
      <c r="E25" s="10">
        <v>3</v>
      </c>
      <c r="F25" s="10">
        <v>27</v>
      </c>
      <c r="G25" s="11">
        <v>978.3</v>
      </c>
      <c r="H25" s="11">
        <v>148.5</v>
      </c>
      <c r="I25" s="11">
        <v>829.8</v>
      </c>
      <c r="J25" s="39">
        <v>58040582.399999999</v>
      </c>
      <c r="K25" s="39">
        <v>55693096</v>
      </c>
      <c r="L25" s="39">
        <v>1760614</v>
      </c>
      <c r="M25" s="39">
        <v>586872.39999999828</v>
      </c>
      <c r="N25" s="41"/>
      <c r="O25" s="40"/>
      <c r="P25" s="36"/>
      <c r="Q25" s="36"/>
      <c r="R25" s="36"/>
      <c r="S25" s="36"/>
    </row>
    <row r="26" spans="1:19" s="37" customFormat="1" ht="18.75" x14ac:dyDescent="0.25">
      <c r="A26" s="10"/>
      <c r="B26" s="24" t="s">
        <v>51</v>
      </c>
      <c r="C26" s="10">
        <v>266</v>
      </c>
      <c r="D26" s="10">
        <v>114</v>
      </c>
      <c r="E26" s="10">
        <v>19</v>
      </c>
      <c r="F26" s="10">
        <v>95</v>
      </c>
      <c r="G26" s="11">
        <v>4263.68</v>
      </c>
      <c r="H26" s="11">
        <v>653.20000000000005</v>
      </c>
      <c r="I26" s="11">
        <v>3610.4800000000005</v>
      </c>
      <c r="J26" s="39">
        <v>252955607.03999999</v>
      </c>
      <c r="K26" s="39">
        <v>242675845</v>
      </c>
      <c r="L26" s="39">
        <v>7709822</v>
      </c>
      <c r="M26" s="39">
        <v>2569940.0399999921</v>
      </c>
      <c r="N26" s="41"/>
      <c r="O26" s="35"/>
      <c r="P26" s="36"/>
      <c r="Q26" s="36"/>
      <c r="R26" s="36"/>
      <c r="S26" s="36"/>
    </row>
    <row r="27" spans="1:19" s="37" customFormat="1" ht="18.75" x14ac:dyDescent="0.25">
      <c r="A27" s="10"/>
      <c r="B27" s="24" t="s">
        <v>52</v>
      </c>
      <c r="C27" s="10">
        <v>1989</v>
      </c>
      <c r="D27" s="10">
        <v>816</v>
      </c>
      <c r="E27" s="10">
        <v>259</v>
      </c>
      <c r="F27" s="10">
        <v>557</v>
      </c>
      <c r="G27" s="11">
        <v>26937.48</v>
      </c>
      <c r="H27" s="11">
        <v>8911.489999999998</v>
      </c>
      <c r="I27" s="11">
        <v>18025.989999999998</v>
      </c>
      <c r="J27" s="39">
        <v>1598146813.4400001</v>
      </c>
      <c r="K27" s="39">
        <v>1510724621</v>
      </c>
      <c r="L27" s="39">
        <v>65566646</v>
      </c>
      <c r="M27" s="39">
        <v>21855546.440000005</v>
      </c>
      <c r="N27" s="41"/>
      <c r="O27" s="35"/>
      <c r="P27" s="36"/>
      <c r="Q27" s="36"/>
      <c r="R27" s="36"/>
      <c r="S27" s="36"/>
    </row>
    <row r="28" spans="1:19" s="37" customFormat="1" ht="18.75" x14ac:dyDescent="0.25">
      <c r="A28" s="10"/>
      <c r="B28" s="24" t="s">
        <v>53</v>
      </c>
      <c r="C28" s="10">
        <v>1377</v>
      </c>
      <c r="D28" s="10">
        <v>574</v>
      </c>
      <c r="E28" s="10">
        <v>187</v>
      </c>
      <c r="F28" s="10">
        <v>387</v>
      </c>
      <c r="G28" s="11">
        <v>16105.91</v>
      </c>
      <c r="H28" s="11">
        <v>5901.579999999999</v>
      </c>
      <c r="I28" s="11">
        <v>10204.330000000002</v>
      </c>
      <c r="J28" s="39">
        <v>955531428.4799999</v>
      </c>
      <c r="K28" s="39">
        <v>915018781</v>
      </c>
      <c r="L28" s="39">
        <v>30384483</v>
      </c>
      <c r="M28" s="39">
        <v>10128164.479999952</v>
      </c>
      <c r="N28" s="41"/>
      <c r="O28" s="35"/>
      <c r="P28" s="36"/>
      <c r="Q28" s="36"/>
      <c r="R28" s="36"/>
      <c r="S28" s="36"/>
    </row>
    <row r="29" spans="1:19" s="37" customFormat="1" ht="18.75" x14ac:dyDescent="0.25">
      <c r="A29" s="10"/>
      <c r="B29" s="24" t="s">
        <v>54</v>
      </c>
      <c r="C29" s="10">
        <v>616</v>
      </c>
      <c r="D29" s="10">
        <v>271</v>
      </c>
      <c r="E29" s="10">
        <v>88</v>
      </c>
      <c r="F29" s="10">
        <v>183</v>
      </c>
      <c r="G29" s="11">
        <v>7723.9800000000005</v>
      </c>
      <c r="H29" s="11">
        <v>2433.08</v>
      </c>
      <c r="I29" s="11">
        <v>5290.9</v>
      </c>
      <c r="J29" s="39">
        <v>458248285.44</v>
      </c>
      <c r="K29" s="39">
        <v>439918342</v>
      </c>
      <c r="L29" s="39">
        <v>13747458</v>
      </c>
      <c r="M29" s="39">
        <v>4582485.4400000107</v>
      </c>
      <c r="N29" s="41"/>
      <c r="O29" s="35"/>
      <c r="P29" s="36"/>
      <c r="Q29" s="36"/>
      <c r="R29" s="36"/>
      <c r="S29" s="36"/>
    </row>
    <row r="30" spans="1:19" ht="15.75" x14ac:dyDescent="0.25">
      <c r="A30" s="43">
        <v>4</v>
      </c>
      <c r="B30" s="38" t="s">
        <v>55</v>
      </c>
      <c r="C30" s="7">
        <f>SUM(C31:C34)</f>
        <v>619</v>
      </c>
      <c r="D30" s="7">
        <f t="shared" ref="D30:M30" si="20">SUM(D31:D34)</f>
        <v>288</v>
      </c>
      <c r="E30" s="7">
        <f t="shared" si="20"/>
        <v>93</v>
      </c>
      <c r="F30" s="7">
        <f t="shared" si="20"/>
        <v>195</v>
      </c>
      <c r="G30" s="4">
        <f t="shared" si="20"/>
        <v>9146.18</v>
      </c>
      <c r="H30" s="4">
        <f t="shared" si="20"/>
        <v>2992.1</v>
      </c>
      <c r="I30" s="4">
        <f t="shared" si="20"/>
        <v>6154.08</v>
      </c>
      <c r="J30" s="5">
        <f t="shared" si="20"/>
        <v>474796496.16000003</v>
      </c>
      <c r="K30" s="5">
        <f t="shared" si="20"/>
        <v>454235607</v>
      </c>
      <c r="L30" s="5">
        <f t="shared" si="20"/>
        <v>16448711</v>
      </c>
      <c r="M30" s="5">
        <f t="shared" si="20"/>
        <v>4112178.1600000076</v>
      </c>
    </row>
    <row r="31" spans="1:19" s="37" customFormat="1" ht="18.75" x14ac:dyDescent="0.25">
      <c r="A31" s="10"/>
      <c r="B31" s="24" t="s">
        <v>49</v>
      </c>
      <c r="C31" s="10">
        <v>39</v>
      </c>
      <c r="D31" s="10">
        <f t="shared" ref="D31" si="21">E31+F31</f>
        <v>14</v>
      </c>
      <c r="E31" s="10">
        <v>14</v>
      </c>
      <c r="F31" s="10">
        <v>0</v>
      </c>
      <c r="G31" s="11">
        <f t="shared" ref="G31" si="22">H31+I31</f>
        <v>385.3</v>
      </c>
      <c r="H31" s="11">
        <v>385.3</v>
      </c>
      <c r="I31" s="11">
        <v>0</v>
      </c>
      <c r="J31" s="39">
        <f>K31+L31+M31</f>
        <v>20001693.600000001</v>
      </c>
      <c r="K31" s="39">
        <v>19105720</v>
      </c>
      <c r="L31" s="39">
        <v>716779</v>
      </c>
      <c r="M31" s="39">
        <v>179194.60000000056</v>
      </c>
      <c r="N31" s="34"/>
      <c r="O31" s="40"/>
      <c r="P31" s="36"/>
      <c r="Q31" s="36"/>
      <c r="R31" s="36"/>
      <c r="S31" s="36"/>
    </row>
    <row r="32" spans="1:19" s="37" customFormat="1" ht="18.75" x14ac:dyDescent="0.25">
      <c r="A32" s="10"/>
      <c r="B32" s="24" t="s">
        <v>51</v>
      </c>
      <c r="C32" s="10">
        <v>158</v>
      </c>
      <c r="D32" s="10">
        <f>E32+F32</f>
        <v>80</v>
      </c>
      <c r="E32" s="10">
        <v>31</v>
      </c>
      <c r="F32" s="10">
        <v>49</v>
      </c>
      <c r="G32" s="11">
        <v>2486.9499999999998</v>
      </c>
      <c r="H32" s="11">
        <v>1057.77</v>
      </c>
      <c r="I32" s="11">
        <v>1429.1799999999998</v>
      </c>
      <c r="J32" s="39">
        <f>K32+L32+M32</f>
        <v>129102548.40000001</v>
      </c>
      <c r="K32" s="39">
        <v>123856015</v>
      </c>
      <c r="L32" s="39">
        <v>4197226</v>
      </c>
      <c r="M32" s="39">
        <v>1049307.3999999985</v>
      </c>
      <c r="N32" s="34"/>
      <c r="O32" s="35"/>
      <c r="P32" s="36"/>
      <c r="Q32" s="36"/>
      <c r="R32" s="36"/>
      <c r="S32" s="36"/>
    </row>
    <row r="33" spans="1:19" s="37" customFormat="1" ht="18.75" x14ac:dyDescent="0.25">
      <c r="A33" s="10"/>
      <c r="B33" s="24" t="s">
        <v>52</v>
      </c>
      <c r="C33" s="10">
        <v>80</v>
      </c>
      <c r="D33" s="10">
        <f t="shared" ref="D33" si="23">E33+F33</f>
        <v>27</v>
      </c>
      <c r="E33" s="10">
        <v>22</v>
      </c>
      <c r="F33" s="10">
        <v>5</v>
      </c>
      <c r="G33" s="11">
        <v>954.5</v>
      </c>
      <c r="H33" s="11">
        <v>704.5</v>
      </c>
      <c r="I33" s="11">
        <v>250</v>
      </c>
      <c r="J33" s="39">
        <f t="shared" ref="J33" si="24">K33+L33+M33</f>
        <v>49550004.000000007</v>
      </c>
      <c r="K33" s="39">
        <v>46839506</v>
      </c>
      <c r="L33" s="39">
        <v>2168399</v>
      </c>
      <c r="M33" s="39">
        <v>542099.00000000559</v>
      </c>
      <c r="N33" s="34"/>
      <c r="O33" s="35"/>
      <c r="P33" s="36"/>
      <c r="Q33" s="36"/>
      <c r="R33" s="36"/>
      <c r="S33" s="36"/>
    </row>
    <row r="34" spans="1:19" s="37" customFormat="1" ht="18.75" x14ac:dyDescent="0.25">
      <c r="A34" s="10"/>
      <c r="B34" s="24" t="s">
        <v>53</v>
      </c>
      <c r="C34" s="10">
        <v>342</v>
      </c>
      <c r="D34" s="10">
        <f t="shared" ref="D34" si="25">E34+F34</f>
        <v>167</v>
      </c>
      <c r="E34" s="10">
        <v>26</v>
      </c>
      <c r="F34" s="10">
        <v>141</v>
      </c>
      <c r="G34" s="11">
        <v>5319.43</v>
      </c>
      <c r="H34" s="11">
        <v>844.53000000000009</v>
      </c>
      <c r="I34" s="11">
        <v>4474.9000000000005</v>
      </c>
      <c r="J34" s="39">
        <f t="shared" ref="J34" si="26">K34+L34+M34</f>
        <v>276142250.16000003</v>
      </c>
      <c r="K34" s="39">
        <v>264434366</v>
      </c>
      <c r="L34" s="39">
        <v>9366307</v>
      </c>
      <c r="M34" s="39">
        <v>2341577.1600000029</v>
      </c>
      <c r="N34" s="34"/>
      <c r="O34" s="35"/>
      <c r="P34" s="36"/>
      <c r="Q34" s="36"/>
      <c r="R34" s="36"/>
      <c r="S34" s="36"/>
    </row>
  </sheetData>
  <customSheetViews>
    <customSheetView guid="{EE6A0FCF-36E6-44BD-BBFF-A7A740BD7A0A}">
      <pageMargins left="0.7" right="0.7" top="0.75" bottom="0.75" header="0.3" footer="0.3"/>
    </customSheetView>
    <customSheetView guid="{1ED9B6B5-1C83-4F05-A116-4C6F72FEA960}">
      <pageMargins left="0.7" right="0.7" top="0.75" bottom="0.75" header="0.3" footer="0.3"/>
    </customSheetView>
  </customSheetViews>
  <mergeCells count="22">
    <mergeCell ref="O3:P3"/>
    <mergeCell ref="Q3:Q6"/>
    <mergeCell ref="R3:S3"/>
    <mergeCell ref="K4:K6"/>
    <mergeCell ref="L4:L6"/>
    <mergeCell ref="M4:M6"/>
    <mergeCell ref="A1:S1"/>
    <mergeCell ref="A2:A7"/>
    <mergeCell ref="B2:B7"/>
    <mergeCell ref="C2:C6"/>
    <mergeCell ref="D2:F6"/>
    <mergeCell ref="G2:I6"/>
    <mergeCell ref="J2:M2"/>
    <mergeCell ref="N2:P2"/>
    <mergeCell ref="Q2:S2"/>
    <mergeCell ref="O4:O6"/>
    <mergeCell ref="P4:P6"/>
    <mergeCell ref="R4:R6"/>
    <mergeCell ref="S4:S6"/>
    <mergeCell ref="J3:J6"/>
    <mergeCell ref="K3:M3"/>
    <mergeCell ref="N3:N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lebedevaes</dc:creator>
  <cp:lastModifiedBy>user</cp:lastModifiedBy>
  <cp:lastPrinted>2020-04-14T12:42:58Z</cp:lastPrinted>
  <dcterms:created xsi:type="dcterms:W3CDTF">2019-01-31T14:07:34Z</dcterms:created>
  <dcterms:modified xsi:type="dcterms:W3CDTF">2020-04-14T12:43:12Z</dcterms:modified>
</cp:coreProperties>
</file>