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360" yWindow="15" windowWidth="19440" windowHeight="9720" activeTab="2"/>
  </bookViews>
  <sheets>
    <sheet name="Списки" sheetId="1" state="hidden" r:id="rId1"/>
    <sheet name="Таблица 1" sheetId="2" r:id="rId2"/>
    <sheet name="Таблица 2" sheetId="3" r:id="rId3"/>
    <sheet name="Таблица 3" sheetId="4" r:id="rId4"/>
  </sheets>
  <definedNames>
    <definedName name="Z_4A8DFC92_9EFC_4DFF_A295_D9436CC66CD9_.wvu.Cols" localSheetId="1" hidden="1">'Таблица 1'!$T:$U</definedName>
    <definedName name="Z_81CA61EB_8C68_4259_A50A_8C06B9A2A8F3_.wvu.Cols" localSheetId="1" hidden="1">'Таблица 1'!$T:$U</definedName>
    <definedName name="Z_C7B8E901_A074_42B4_AEE1_26FFFE50BAA0_.wvu.Cols" localSheetId="1" hidden="1">'Таблица 1'!$T:$U</definedName>
    <definedName name="Варнавино">#NAME?</definedName>
    <definedName name="Павлово">#REF!</definedName>
    <definedName name="ПСД">#REF!</definedName>
    <definedName name="статус_ПСД">#REF!</definedName>
    <definedName name="статус_ПСД_расширенный">#REF!</definedName>
    <definedName name="статус_ПСД1">#REF!</definedName>
    <definedName name="статус_СМР">#REF!</definedName>
  </definedNames>
  <calcPr calcId="125725"/>
</workbook>
</file>

<file path=xl/calcChain.xml><?xml version="1.0" encoding="utf-8"?>
<calcChain xmlns="http://schemas.openxmlformats.org/spreadsheetml/2006/main">
  <c r="AE27" i="4"/>
  <c r="E27"/>
  <c r="D27" s="1"/>
  <c r="AE26"/>
  <c r="E26"/>
  <c r="D26" s="1"/>
  <c r="AE25"/>
  <c r="E25"/>
  <c r="D25" s="1"/>
  <c r="AJ24"/>
  <c r="AI24"/>
  <c r="AH24"/>
  <c r="AG24"/>
  <c r="AF24"/>
  <c r="AE24"/>
  <c r="AD24"/>
  <c r="AC24"/>
  <c r="AB24"/>
  <c r="AA24"/>
  <c r="Z24"/>
  <c r="Y24"/>
  <c r="X24"/>
  <c r="W24"/>
  <c r="V24"/>
  <c r="U24"/>
  <c r="T24"/>
  <c r="G24"/>
  <c r="F24"/>
  <c r="E24"/>
  <c r="AE23"/>
  <c r="E23"/>
  <c r="D23" s="1"/>
  <c r="AE22"/>
  <c r="E22"/>
  <c r="D22" s="1"/>
  <c r="AE21"/>
  <c r="E21"/>
  <c r="D21" s="1"/>
  <c r="AE20"/>
  <c r="E20"/>
  <c r="D20" s="1"/>
  <c r="AE19"/>
  <c r="E19"/>
  <c r="D19" s="1"/>
  <c r="AE18"/>
  <c r="E18"/>
  <c r="D18" s="1"/>
  <c r="AJ17"/>
  <c r="AI17"/>
  <c r="AH17"/>
  <c r="AG17"/>
  <c r="AF17"/>
  <c r="AE17"/>
  <c r="AD17"/>
  <c r="AC17"/>
  <c r="AB17"/>
  <c r="AA17"/>
  <c r="Z17"/>
  <c r="Y17"/>
  <c r="X17"/>
  <c r="W17"/>
  <c r="V17"/>
  <c r="U17"/>
  <c r="T17"/>
  <c r="G17"/>
  <c r="F17"/>
  <c r="E17"/>
  <c r="AE16"/>
  <c r="E16"/>
  <c r="D16" s="1"/>
  <c r="AE15"/>
  <c r="E15"/>
  <c r="D15" s="1"/>
  <c r="AE14"/>
  <c r="E14"/>
  <c r="D14" s="1"/>
  <c r="AE13"/>
  <c r="E13"/>
  <c r="D13" s="1"/>
  <c r="AJ12"/>
  <c r="AI12"/>
  <c r="AH12"/>
  <c r="AG12"/>
  <c r="AF12"/>
  <c r="AE12"/>
  <c r="AD12"/>
  <c r="AC12"/>
  <c r="AB12"/>
  <c r="AA12"/>
  <c r="Z12"/>
  <c r="Y12"/>
  <c r="X12"/>
  <c r="W12"/>
  <c r="V12"/>
  <c r="U12"/>
  <c r="T12"/>
  <c r="G12"/>
  <c r="F12"/>
  <c r="E12"/>
  <c r="AJ11"/>
  <c r="AI11"/>
  <c r="AH11"/>
  <c r="AG11"/>
  <c r="AF11"/>
  <c r="AE11"/>
  <c r="AD11"/>
  <c r="AC11"/>
  <c r="AB11"/>
  <c r="AA11"/>
  <c r="Z11"/>
  <c r="Y11"/>
  <c r="X11"/>
  <c r="W11"/>
  <c r="V11"/>
  <c r="U11"/>
  <c r="T11"/>
  <c r="G11"/>
  <c r="F11"/>
  <c r="E11"/>
  <c r="D9"/>
  <c r="E9" s="1"/>
  <c r="F9" s="1"/>
  <c r="G9" s="1"/>
  <c r="H9" s="1"/>
  <c r="I9" s="1"/>
  <c r="J9" s="1"/>
  <c r="K9" s="1"/>
  <c r="L9" s="1"/>
  <c r="M9" s="1"/>
  <c r="N9" s="1"/>
  <c r="O9" s="1"/>
  <c r="P9" s="1"/>
  <c r="Q9" s="1"/>
  <c r="R9" s="1"/>
  <c r="S9" s="1"/>
  <c r="T9" s="1"/>
  <c r="U9" s="1"/>
  <c r="V9" s="1"/>
  <c r="W9" s="1"/>
  <c r="X9" s="1"/>
  <c r="Y9" s="1"/>
  <c r="Z9" s="1"/>
  <c r="AA9" s="1"/>
  <c r="AB9" s="1"/>
  <c r="AC9" s="1"/>
  <c r="AD9" s="1"/>
  <c r="AE9" s="1"/>
  <c r="AF9" s="1"/>
  <c r="AG9" s="1"/>
  <c r="AH9" s="1"/>
  <c r="AI9" s="1"/>
  <c r="AJ9" s="1"/>
  <c r="AK9" s="1"/>
  <c r="B9"/>
  <c r="W25" i="3"/>
  <c r="V25"/>
  <c r="W24"/>
  <c r="V24"/>
  <c r="W23"/>
  <c r="V23"/>
  <c r="W22"/>
  <c r="V22"/>
  <c r="N22"/>
  <c r="M22"/>
  <c r="K22"/>
  <c r="J22"/>
  <c r="I22"/>
  <c r="W21"/>
  <c r="V21"/>
  <c r="W20"/>
  <c r="V20"/>
  <c r="W19"/>
  <c r="V19"/>
  <c r="W18"/>
  <c r="V18"/>
  <c r="W17"/>
  <c r="V17"/>
  <c r="W16"/>
  <c r="V16"/>
  <c r="W15"/>
  <c r="V15"/>
  <c r="N15"/>
  <c r="M15"/>
  <c r="K15"/>
  <c r="J15"/>
  <c r="I15"/>
  <c r="W14"/>
  <c r="V14"/>
  <c r="W13"/>
  <c r="V13"/>
  <c r="W12"/>
  <c r="V12"/>
  <c r="W11"/>
  <c r="V11"/>
  <c r="W10"/>
  <c r="W9" s="1"/>
  <c r="V10"/>
  <c r="N10"/>
  <c r="N9" s="1"/>
  <c r="M10"/>
  <c r="K10"/>
  <c r="K9" s="1"/>
  <c r="J10"/>
  <c r="I10"/>
  <c r="I9" s="1"/>
  <c r="V9"/>
  <c r="M9"/>
  <c r="J9"/>
  <c r="B8"/>
  <c r="C8" s="1"/>
  <c r="D8" s="1"/>
  <c r="E8" s="1"/>
  <c r="F8" s="1"/>
  <c r="G8" s="1"/>
  <c r="H8" s="1"/>
  <c r="I8" s="1"/>
  <c r="J8" s="1"/>
  <c r="K8" s="1"/>
  <c r="L8" s="1"/>
  <c r="M8" s="1"/>
  <c r="N8" s="1"/>
  <c r="O8" s="1"/>
  <c r="P8" s="1"/>
  <c r="Q8" s="1"/>
  <c r="R8" s="1"/>
  <c r="S8" s="1"/>
  <c r="T8" s="1"/>
  <c r="U8" s="1"/>
  <c r="V8" s="1"/>
  <c r="W8" s="1"/>
  <c r="X8" s="1"/>
  <c r="X11" i="2"/>
  <c r="W11"/>
  <c r="C13" i="4" l="1"/>
  <c r="D12"/>
  <c r="U11" i="3"/>
  <c r="C14" i="4"/>
  <c r="T12" i="3" s="1"/>
  <c r="S12" s="1"/>
  <c r="O12" s="1"/>
  <c r="U12"/>
  <c r="C15" i="4"/>
  <c r="T13" i="3" s="1"/>
  <c r="S13" s="1"/>
  <c r="O13" s="1"/>
  <c r="U13"/>
  <c r="C16" i="4"/>
  <c r="T14" i="3" s="1"/>
  <c r="S14" s="1"/>
  <c r="O14" s="1"/>
  <c r="U14"/>
  <c r="C18" i="4"/>
  <c r="T16" i="3" s="1"/>
  <c r="U16"/>
  <c r="C19" i="4"/>
  <c r="T17" i="3" s="1"/>
  <c r="S17" s="1"/>
  <c r="O17" s="1"/>
  <c r="U17"/>
  <c r="C20" i="4"/>
  <c r="D17"/>
  <c r="U18" i="3"/>
  <c r="C21" i="4"/>
  <c r="T19" i="3" s="1"/>
  <c r="S19" s="1"/>
  <c r="O19" s="1"/>
  <c r="U19"/>
  <c r="C22" i="4"/>
  <c r="T20" i="3" s="1"/>
  <c r="S20" s="1"/>
  <c r="O20" s="1"/>
  <c r="U20"/>
  <c r="C23" i="4"/>
  <c r="T21" i="3" s="1"/>
  <c r="S21" s="1"/>
  <c r="O21" s="1"/>
  <c r="U21"/>
  <c r="C25" i="4"/>
  <c r="U23" i="3"/>
  <c r="D24" i="4"/>
  <c r="C26"/>
  <c r="T24" i="3" s="1"/>
  <c r="S24" s="1"/>
  <c r="O24" s="1"/>
  <c r="U24"/>
  <c r="C27" i="4"/>
  <c r="T25" i="3" s="1"/>
  <c r="S25" s="1"/>
  <c r="O25" s="1"/>
  <c r="U25"/>
  <c r="C24" i="4" l="1"/>
  <c r="T23" i="3"/>
  <c r="C12" i="4"/>
  <c r="T11" i="3"/>
  <c r="C17" i="4"/>
  <c r="T18" i="3"/>
  <c r="S18" s="1"/>
  <c r="O18" s="1"/>
  <c r="T15"/>
  <c r="S16"/>
  <c r="U15"/>
  <c r="U10"/>
  <c r="U22"/>
  <c r="D11" i="4"/>
  <c r="C11" l="1"/>
  <c r="O16" i="3"/>
  <c r="O15" s="1"/>
  <c r="S15"/>
  <c r="T10"/>
  <c r="T9" s="1"/>
  <c r="S11"/>
  <c r="S23"/>
  <c r="T22"/>
  <c r="U9"/>
  <c r="S22" l="1"/>
  <c r="O23"/>
  <c r="O22" s="1"/>
  <c r="O11"/>
  <c r="O10" s="1"/>
  <c r="O9" s="1"/>
  <c r="S10"/>
  <c r="S9" s="1"/>
</calcChain>
</file>

<file path=xl/sharedStrings.xml><?xml version="1.0" encoding="utf-8"?>
<sst xmlns="http://schemas.openxmlformats.org/spreadsheetml/2006/main" count="289" uniqueCount="142">
  <si>
    <t>Подписан акт приемки</t>
  </si>
  <si>
    <t>Подрядчик определен по конкурсу</t>
  </si>
  <si>
    <t>Работы завершены, оплачено</t>
  </si>
  <si>
    <t>Исключен</t>
  </si>
  <si>
    <t>Согласование договора</t>
  </si>
  <si>
    <t>Работы приняты, оформление документов</t>
  </si>
  <si>
    <t>Разработка</t>
  </si>
  <si>
    <t>Отмена закупки</t>
  </si>
  <si>
    <t>Работы остановлены</t>
  </si>
  <si>
    <t>На конкурсе</t>
  </si>
  <si>
    <t>Расторжение договора</t>
  </si>
  <si>
    <t>Приостановлен/Расторжение</t>
  </si>
  <si>
    <t>Согласование</t>
  </si>
  <si>
    <t xml:space="preserve"> ПРИЛОЖЕНИЕ 3
к  постановлению администрации Пильнинского муниципального района Нижегородской области  от  "___ " декабря  2020 г. № 
</t>
  </si>
  <si>
    <t>Краткосрочный план реализации региональной программы капитального ремонта общего имущества в многоквартирных домах, расположенных на территории  Нижегородской области,в отношении многоквартирных домов Пильнинского муниципального района на 2020-2022 годы</t>
  </si>
  <si>
    <t>Таблица 1</t>
  </si>
  <si>
    <t xml:space="preserve">Финансовое обеспечение многоквартирных домов, находящихся на территории Нижегородской области, в отношении многоквартирных домов Пильнинского муниципального района, общее имущество которых подлежит капитальному ремонту в 2020 - 2022 годах </t>
  </si>
  <si>
    <t>№п/п</t>
  </si>
  <si>
    <t>Наименование муниципального района (городского округа)</t>
  </si>
  <si>
    <t>Общая площадь жилых и нежилых помещений в МКД, участвующих в региональной программе капитального ремонта общего имущества в многоквартирных домах, расположенных на территории Нижегородской области</t>
  </si>
  <si>
    <t xml:space="preserve">Общая площадь жилых и нежилых помещений, выбывших из региональной программы </t>
  </si>
  <si>
    <t xml:space="preserve">Общая площадь жилых и нежилых помещений, вновь включенных в региональную программу </t>
  </si>
  <si>
    <t xml:space="preserve"> размер взноса на капитальный ремонт МКД</t>
  </si>
  <si>
    <t>Планируемый объем начислений в месяц</t>
  </si>
  <si>
    <t xml:space="preserve">Планируемый процент сбора взносов на капитальный ремонт </t>
  </si>
  <si>
    <t>Доля, направленная на капитальный ремонт в соотвествии со ст. 32 Закона Нижегородской области  от 28.11.2013 № 159-З (счет у регионального оператора РО)</t>
  </si>
  <si>
    <t>Планируемые средства государственной и муниципальной поддержки</t>
  </si>
  <si>
    <t>Остаток средств, неиспользованных региональным оператором в предыдущем году**</t>
  </si>
  <si>
    <t xml:space="preserve">Планируемые средва на капитальный ремонт </t>
  </si>
  <si>
    <t>Всего</t>
  </si>
  <si>
    <t>в  том числе</t>
  </si>
  <si>
    <t>в том числе</t>
  </si>
  <si>
    <t>Всего средств на капитальный ремонт по Нижегородской области (столбец 18+столбец 24 + столбец 25 + столбец 26)</t>
  </si>
  <si>
    <t>у регионального оператора (РО)*</t>
  </si>
  <si>
    <t>на спец. счете у реионального оператора (СчРО)</t>
  </si>
  <si>
    <t>на спец. счете ТСЖ/ЖК/УО</t>
  </si>
  <si>
    <t>Объем  начисления  (столбец 4 х столбец 9) (счет у регионального оператора РО)</t>
  </si>
  <si>
    <t>Объем  начисления  (столбец 5 х столбец 9) (спец.счет у регионального оператора СчРО</t>
  </si>
  <si>
    <t>Объем  начисления  (столбец 6 х столбец 9) (спец.счета ТСЖ/ЖК/УО)</t>
  </si>
  <si>
    <t>На счете у регионального оператора (РО)</t>
  </si>
  <si>
    <t xml:space="preserve"> На спец.счете у регионального оператора (СчРО)</t>
  </si>
  <si>
    <t>На спец. счетах  ТСЖ/ЖК/УО</t>
  </si>
  <si>
    <t>за счет средств Фонда содействия реформированию ЖКХ</t>
  </si>
  <si>
    <t>за счет средств бюджета субъекта Российской Федерации</t>
  </si>
  <si>
    <t>за счет средств местного бюджета</t>
  </si>
  <si>
    <t>На счете у регионального оператора (РО) (столбец 11 х столбец 14 х столбец 17 х  12 мес) + столбец 22</t>
  </si>
  <si>
    <t>На спец. счете у регионального оператора (СчРО) (столбец 12 х столбец 15  х  12 мес)  (по МКД включенных в краткосрочный план)</t>
  </si>
  <si>
    <t xml:space="preserve"> На специальных счетах ТСЖ/ЖК/УО (столбец 13 х столбец 16  х  12 мес)  (по МКД включенных в краткосрочный план)</t>
  </si>
  <si>
    <t xml:space="preserve">кв.м </t>
  </si>
  <si>
    <t>руб.</t>
  </si>
  <si>
    <t>%</t>
  </si>
  <si>
    <t>Всего по Пильнинскому муниципальному  району на 2020-2022 годы</t>
  </si>
  <si>
    <t>по МО на 2020 год</t>
  </si>
  <si>
    <t>по МО на 2021 год</t>
  </si>
  <si>
    <t>по МО на 2022 год</t>
  </si>
  <si>
    <t>Таблица 2</t>
  </si>
  <si>
    <t>Перечень  многоквартирных домов, находящихся на территории Пильнинского муниципального района Нижегородской области, общее имущество которых подлежит капитальному ремонту в 2020-2022 годах</t>
  </si>
  <si>
    <t>№ п/п</t>
  </si>
  <si>
    <t>Адрес МКД</t>
  </si>
  <si>
    <t>Год ввода в эксплуатацию</t>
  </si>
  <si>
    <t>Завершение последнего капитального ремонта</t>
  </si>
  <si>
    <t>Способ формирования Фонда: спецсчет-ТСЖ/ЖК/УО;спецсчет у рег. оператора - СчРО;счет рег. Оператора - РО</t>
  </si>
  <si>
    <t>Материал стен</t>
  </si>
  <si>
    <t>Количество этажей</t>
  </si>
  <si>
    <t>Количество подъездов</t>
  </si>
  <si>
    <t>Общая площадь МКД, всего</t>
  </si>
  <si>
    <t>Площадь помещений МКД:</t>
  </si>
  <si>
    <t>Количество жителей, зарегистрированных в МКД на дату утверждения краткосрочного плана</t>
  </si>
  <si>
    <t>Источники финансирования капитального ремонта</t>
  </si>
  <si>
    <t>Стоимость капитального ремонта</t>
  </si>
  <si>
    <t>Плановая дата завершения работ</t>
  </si>
  <si>
    <t>Всего:</t>
  </si>
  <si>
    <t xml:space="preserve">Жилых помещений </t>
  </si>
  <si>
    <t xml:space="preserve">Нежилых помещений </t>
  </si>
  <si>
    <t>В том числе жилых помещений, находящихся в собственности граждан</t>
  </si>
  <si>
    <t>в том числе:</t>
  </si>
  <si>
    <t>За счет средств Фонда содействия реформированию ЖКХ</t>
  </si>
  <si>
    <t>За счет средств бюджета субъекта Российской Федерации</t>
  </si>
  <si>
    <t>За счет средств местного бюджета</t>
  </si>
  <si>
    <t>За счет средств собственников помещений в МКД</t>
  </si>
  <si>
    <t xml:space="preserve">Стоимость строительно-монтажных работ (СМР) </t>
  </si>
  <si>
    <t>Стоимость проектных работ  (ПИР)</t>
  </si>
  <si>
    <t>Стоимость затрат на осуществление строительного контроля (технического надзора), авторского надзора применительно к объектам культурного наследия</t>
  </si>
  <si>
    <t>Иные виды работ и услуг по капитальному ремонту, предусмотренные ст.20 Закона НО от 28.11.2013 №159-З</t>
  </si>
  <si>
    <t>кв.м</t>
  </si>
  <si>
    <t>чел.</t>
  </si>
  <si>
    <t>мм.гггг</t>
  </si>
  <si>
    <t>Всего по Пильнинскому муниципальному району на 2020-2022 годы</t>
  </si>
  <si>
    <t/>
  </si>
  <si>
    <t>Итого по МО на  2020 год</t>
  </si>
  <si>
    <t>р.п.Пильна, ул.Калинина, д.68</t>
  </si>
  <si>
    <t>не было</t>
  </si>
  <si>
    <t>РО</t>
  </si>
  <si>
    <t>К</t>
  </si>
  <si>
    <t>р.п.Пильна, ул.Мира, д.2</t>
  </si>
  <si>
    <t>не был</t>
  </si>
  <si>
    <t>р.п.Пильна, ул.Калинина, д.70</t>
  </si>
  <si>
    <t>р.п.Пильна, ул.Калинина, д.66</t>
  </si>
  <si>
    <t>Итого по МО на  2021 год</t>
  </si>
  <si>
    <t>р.п.Пильна, ул.40 лет победы, д.28</t>
  </si>
  <si>
    <t>р.п.Пильна, ул.40 лет Победы, д.9</t>
  </si>
  <si>
    <t>р.п.Пильна, ул.Блохина, д.7</t>
  </si>
  <si>
    <t>Итого по МО на  2022 год</t>
  </si>
  <si>
    <t>р.п.Пильна, ул.Юбилейная , д.7</t>
  </si>
  <si>
    <t>р.п.Пильна, ул.Юбилейная , д.4</t>
  </si>
  <si>
    <t>р.п.Пильна, ул.Юбилейная , д.5</t>
  </si>
  <si>
    <t>Таблица 3</t>
  </si>
  <si>
    <t>Реестр видов работ и услуг в многоквартирных домах, находящихся на территории Пильнинского муниципального района Нижегородской области, общее имущество которых подлежит капитальному ремонту в 2020-2022 годах</t>
  </si>
  <si>
    <t>ВСЕГО стоимость капитального ремонта                                                           (столбец 4 +столбец 31+ столбец 36 + столбец 37)</t>
  </si>
  <si>
    <t>СМР</t>
  </si>
  <si>
    <t>ПИР</t>
  </si>
  <si>
    <t xml:space="preserve">Осуществление строительного контроля (технического надзора), авторского надзора применительно к объектам культурного наследия </t>
  </si>
  <si>
    <t>Всего стоимость капитального ремонта СМР</t>
  </si>
  <si>
    <t>Всего ПИР</t>
  </si>
  <si>
    <t xml:space="preserve">Всего  ремонт внутридомовых инженерных систем </t>
  </si>
  <si>
    <t>Ремонт или замена лифтового оборудования, признанного непригодным для эксплуатации или отработавшего нормативный срок эксплуатации, ремонт лифтовых шахт</t>
  </si>
  <si>
    <t>Ремонт крыши</t>
  </si>
  <si>
    <t>Ремонт подвальных помещений, относящихся к общему имуществу в МКД</t>
  </si>
  <si>
    <t>Ремонт фасада и (или) осуществляемое в соответствии с ч.3 ст.20 Закона НО от 28.11.2013 №159-З утепление фасада</t>
  </si>
  <si>
    <t>Замена признанных непригодными к применению коллективных (общедомовых) приборов учёта потребления ресурсов, необходимых для предоставления коммунальных услуг (тепловой энергии, гороячей и холодной воды, электрической энергии, газ)  (ПУ)</t>
  </si>
  <si>
    <t>Ремонт фундамента МКД</t>
  </si>
  <si>
    <t>Установка или замена признанных непригодными к применению узлов управления и регулирования потребления ресурсов, необходимых для предоставлениякоммунальных услуг (тепловой энергии, гороячей и холодной воды, электрической энергии, газ) (УУ, УР)</t>
  </si>
  <si>
    <t xml:space="preserve">Ремонт системы дымоудаления </t>
  </si>
  <si>
    <t>Разработка проектной, научено-проектной  (применительно к объектам культурного наследия (памятникам истории и культуры) народов РФ) документации для капитального ремонта, сметной документации на выполнение работ и (или) услуг по капитальному ремонту</t>
  </si>
  <si>
    <t>Проведение экспертизы проектной и (или) сметной документации в соответствии с законодательством РФ</t>
  </si>
  <si>
    <t>Обследование технического состояния МКДи (или) элементов МКД и (или) инженерных систем МКД</t>
  </si>
  <si>
    <t>Инженерные изыскания, проводимые специализированной организацией</t>
  </si>
  <si>
    <t>электроснабжение</t>
  </si>
  <si>
    <t>теплоснабжение</t>
  </si>
  <si>
    <t>газоснабжение</t>
  </si>
  <si>
    <t xml:space="preserve">холодное водоснабжение </t>
  </si>
  <si>
    <t>горячее водоснабжение</t>
  </si>
  <si>
    <t>водоотведение</t>
  </si>
  <si>
    <t>м</t>
  </si>
  <si>
    <t>ед.</t>
  </si>
  <si>
    <t>кв.м.</t>
  </si>
  <si>
    <t>куб.м.</t>
  </si>
  <si>
    <t>Пильнинский муниципальный район</t>
  </si>
  <si>
    <t>Всего по Пильнинскому муниципальному району на 2020-2022годы</t>
  </si>
  <si>
    <t>Итого по МО на период 2020 год</t>
  </si>
  <si>
    <t>Итого по МО на период 2021 год</t>
  </si>
  <si>
    <t>Итого по МО на период 2022 год</t>
  </si>
</sst>
</file>

<file path=xl/styles.xml><?xml version="1.0" encoding="utf-8"?>
<styleSheet xmlns="http://schemas.openxmlformats.org/spreadsheetml/2006/main">
  <numFmts count="10">
    <numFmt numFmtId="41" formatCode="_-* #,##0\ _₽_-;\-* #,##0\ _₽_-;_-* &quot;-&quot;\ _₽_-;_-@_-"/>
    <numFmt numFmtId="43" formatCode="_-* #,##0.00\ _₽_-;\-* #,##0.00\ _₽_-;_-* &quot;-&quot;??\ _₽_-;_-@_-"/>
    <numFmt numFmtId="164" formatCode="_-* #,##0.00_р_._-;\-* #,##0.00_р_._-;_-* &quot;-&quot;??_р_._-;_-@_-"/>
    <numFmt numFmtId="165" formatCode="&quot; &quot;#,##0.00&quot;    &quot;;&quot;-&quot;#,##0.00&quot;    &quot;;&quot; -&quot;#&quot;    &quot;;@&quot; &quot;"/>
    <numFmt numFmtId="166" formatCode="#,##0.0"/>
    <numFmt numFmtId="167" formatCode="#,##0.00\ _₽"/>
    <numFmt numFmtId="168" formatCode="#,##0.000"/>
    <numFmt numFmtId="169" formatCode="_-* #,##0.00&quot; &quot;_₽_-;&quot;-&quot;* #,##0.00&quot; &quot;_₽_-;_-* &quot;-&quot;&quot; &quot;_₽_-;_-@_-"/>
    <numFmt numFmtId="170" formatCode="#,##0.00&quot; &quot;_₽"/>
    <numFmt numFmtId="171" formatCode="#,##0\ _₽"/>
  </numFmts>
  <fonts count="23">
    <font>
      <sz val="11"/>
      <color theme="1"/>
      <name val="Calibri"/>
      <scheme val="minor"/>
    </font>
    <font>
      <sz val="10"/>
      <color indexed="64"/>
      <name val="Times New Roman"/>
    </font>
    <font>
      <b/>
      <sz val="9"/>
      <name val="Tahoma"/>
    </font>
    <font>
      <sz val="11"/>
      <color indexed="64"/>
      <name val="Calibri"/>
    </font>
    <font>
      <sz val="10"/>
      <name val="Arial Cyr"/>
    </font>
    <font>
      <sz val="14"/>
      <color indexed="64"/>
      <name val="Times New Roman"/>
    </font>
    <font>
      <i/>
      <sz val="11"/>
      <color indexed="23"/>
      <name val="Calibri"/>
    </font>
    <font>
      <sz val="10"/>
      <name val="Helv"/>
    </font>
    <font>
      <sz val="9"/>
      <color theme="1"/>
      <name val="Calibri"/>
      <scheme val="minor"/>
    </font>
    <font>
      <b/>
      <sz val="9"/>
      <color theme="1"/>
      <name val="Calibri"/>
      <scheme val="minor"/>
    </font>
    <font>
      <sz val="9"/>
      <color theme="1"/>
      <name val="Times New Roman"/>
    </font>
    <font>
      <b/>
      <sz val="10"/>
      <name val="Times New Roman"/>
    </font>
    <font>
      <sz val="10"/>
      <name val="Times New Roman"/>
    </font>
    <font>
      <sz val="9"/>
      <name val="Times New Roman"/>
    </font>
    <font>
      <b/>
      <sz val="9"/>
      <name val="Times New Roman"/>
    </font>
    <font>
      <sz val="9"/>
      <name val="Arial Cyr"/>
    </font>
    <font>
      <sz val="8"/>
      <name val="Times New Roman"/>
    </font>
    <font>
      <b/>
      <sz val="8"/>
      <name val="Times New Roman"/>
    </font>
    <font>
      <b/>
      <sz val="8"/>
      <color indexed="64"/>
      <name val="Times New Roman"/>
    </font>
    <font>
      <sz val="8"/>
      <color theme="1"/>
      <name val="Times New Roman"/>
    </font>
    <font>
      <b/>
      <sz val="8"/>
      <color theme="1"/>
      <name val="Times New Roman"/>
    </font>
    <font>
      <sz val="8"/>
      <color rgb="FF00B050"/>
      <name val="Times New Roman"/>
    </font>
    <font>
      <sz val="11"/>
      <color theme="1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5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 applyBorder="0">
      <alignment horizontal="center" vertical="center" wrapText="1"/>
    </xf>
    <xf numFmtId="0" fontId="22" fillId="0" borderId="0"/>
    <xf numFmtId="0" fontId="3" fillId="0" borderId="0"/>
    <xf numFmtId="0" fontId="3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2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6" fillId="0" borderId="0" applyNumberFormat="0" applyFill="0" applyBorder="0"/>
    <xf numFmtId="9" fontId="3" fillId="0" borderId="0" applyFont="0" applyFill="0" applyBorder="0"/>
    <xf numFmtId="0" fontId="7" fillId="0" borderId="0"/>
    <xf numFmtId="43" fontId="22" fillId="0" borderId="0" applyFont="0" applyFill="0" applyBorder="0"/>
    <xf numFmtId="164" fontId="4" fillId="0" borderId="0" applyFont="0" applyFill="0" applyBorder="0"/>
    <xf numFmtId="165" fontId="3" fillId="0" borderId="0"/>
  </cellStyleXfs>
  <cellXfs count="191">
    <xf numFmtId="0" fontId="0" fillId="0" borderId="0" xfId="0"/>
    <xf numFmtId="0" fontId="8" fillId="2" borderId="0" xfId="20" applyFont="1" applyFill="1" applyAlignment="1">
      <alignment horizontal="center"/>
    </xf>
    <xf numFmtId="0" fontId="9" fillId="2" borderId="0" xfId="20" applyFont="1" applyFill="1" applyAlignment="1">
      <alignment horizontal="center"/>
    </xf>
    <xf numFmtId="166" fontId="8" fillId="2" borderId="0" xfId="20" applyNumberFormat="1" applyFont="1" applyFill="1" applyAlignment="1">
      <alignment horizontal="center"/>
    </xf>
    <xf numFmtId="0" fontId="11" fillId="2" borderId="0" xfId="0" applyFont="1" applyFill="1" applyAlignment="1">
      <alignment horizontal="center" vertical="center" wrapText="1"/>
    </xf>
    <xf numFmtId="2" fontId="11" fillId="2" borderId="0" xfId="0" applyNumberFormat="1" applyFont="1" applyFill="1" applyAlignment="1">
      <alignment horizontal="center" vertical="center" wrapText="1"/>
    </xf>
    <xf numFmtId="166" fontId="11" fillId="2" borderId="0" xfId="0" applyNumberFormat="1" applyFont="1" applyFill="1" applyAlignment="1">
      <alignment horizontal="center" vertical="center" wrapText="1"/>
    </xf>
    <xf numFmtId="0" fontId="12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/>
    </xf>
    <xf numFmtId="2" fontId="13" fillId="2" borderId="0" xfId="0" applyNumberFormat="1" applyFont="1" applyFill="1" applyAlignment="1">
      <alignment horizontal="center"/>
    </xf>
    <xf numFmtId="0" fontId="14" fillId="2" borderId="0" xfId="0" applyFont="1" applyFill="1" applyAlignment="1">
      <alignment horizontal="center"/>
    </xf>
    <xf numFmtId="166" fontId="13" fillId="2" borderId="0" xfId="0" applyNumberFormat="1" applyFont="1" applyFill="1" applyAlignment="1">
      <alignment horizontal="center"/>
    </xf>
    <xf numFmtId="0" fontId="13" fillId="2" borderId="2" xfId="20" applyFont="1" applyFill="1" applyBorder="1" applyAlignment="1">
      <alignment horizontal="center" vertical="center" wrapText="1"/>
    </xf>
    <xf numFmtId="0" fontId="13" fillId="2" borderId="2" xfId="27" applyFont="1" applyFill="1" applyBorder="1" applyAlignment="1">
      <alignment horizontal="center" vertical="center" wrapText="1"/>
    </xf>
    <xf numFmtId="0" fontId="13" fillId="2" borderId="2" xfId="20" applyFont="1" applyFill="1" applyBorder="1" applyAlignment="1">
      <alignment horizontal="center" vertical="center" textRotation="90" wrapText="1"/>
    </xf>
    <xf numFmtId="166" fontId="13" fillId="2" borderId="2" xfId="20" applyNumberFormat="1" applyFont="1" applyFill="1" applyBorder="1" applyAlignment="1">
      <alignment horizontal="center" vertical="center" textRotation="90" wrapText="1"/>
    </xf>
    <xf numFmtId="0" fontId="13" fillId="2" borderId="2" xfId="27" applyFont="1" applyFill="1" applyBorder="1" applyAlignment="1">
      <alignment horizontal="center" vertical="center" textRotation="90" wrapText="1"/>
    </xf>
    <xf numFmtId="0" fontId="14" fillId="2" borderId="2" xfId="20" applyFont="1" applyFill="1" applyBorder="1" applyAlignment="1">
      <alignment horizontal="center" vertical="center" wrapText="1"/>
    </xf>
    <xf numFmtId="166" fontId="13" fillId="2" borderId="2" xfId="20" applyNumberFormat="1" applyFont="1" applyFill="1" applyBorder="1" applyAlignment="1">
      <alignment horizontal="center" vertical="center" wrapText="1"/>
    </xf>
    <xf numFmtId="2" fontId="14" fillId="0" borderId="2" xfId="0" applyNumberFormat="1" applyFont="1" applyBorder="1" applyAlignment="1">
      <alignment horizontal="center" vertical="center" wrapText="1"/>
    </xf>
    <xf numFmtId="2" fontId="13" fillId="0" borderId="2" xfId="0" applyNumberFormat="1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3" fontId="13" fillId="0" borderId="2" xfId="12" applyNumberFormat="1" applyFont="1" applyBorder="1" applyAlignment="1">
      <alignment horizontal="center" vertical="center" wrapText="1"/>
    </xf>
    <xf numFmtId="4" fontId="13" fillId="0" borderId="2" xfId="12" applyNumberFormat="1" applyFont="1" applyBorder="1" applyAlignment="1">
      <alignment horizontal="center" vertical="center" wrapText="1"/>
    </xf>
    <xf numFmtId="3" fontId="14" fillId="0" borderId="2" xfId="12" applyNumberFormat="1" applyFont="1" applyBorder="1" applyAlignment="1">
      <alignment horizontal="center" vertical="center" wrapText="1"/>
    </xf>
    <xf numFmtId="3" fontId="14" fillId="0" borderId="2" xfId="0" applyNumberFormat="1" applyFont="1" applyBorder="1" applyAlignment="1">
      <alignment horizontal="center" vertical="center" wrapText="1"/>
    </xf>
    <xf numFmtId="3" fontId="13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/>
    <xf numFmtId="3" fontId="10" fillId="0" borderId="2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horizontal="center"/>
    </xf>
    <xf numFmtId="0" fontId="10" fillId="0" borderId="2" xfId="0" applyFont="1" applyBorder="1" applyAlignment="1">
      <alignment horizontal="center" vertical="center"/>
    </xf>
    <xf numFmtId="0" fontId="13" fillId="2" borderId="0" xfId="11" applyFont="1" applyFill="1" applyAlignment="1">
      <alignment horizontal="left" vertical="center"/>
    </xf>
    <xf numFmtId="0" fontId="13" fillId="2" borderId="0" xfId="11" applyFont="1" applyFill="1"/>
    <xf numFmtId="0" fontId="13" fillId="2" borderId="0" xfId="11" applyFont="1" applyFill="1" applyAlignment="1">
      <alignment horizontal="center" vertical="center" wrapText="1"/>
    </xf>
    <xf numFmtId="167" fontId="13" fillId="2" borderId="0" xfId="11" applyNumberFormat="1" applyFont="1" applyFill="1" applyAlignment="1">
      <alignment horizontal="center" vertical="center" wrapText="1"/>
    </xf>
    <xf numFmtId="1" fontId="13" fillId="2" borderId="0" xfId="11" applyNumberFormat="1" applyFont="1" applyFill="1" applyAlignment="1">
      <alignment horizontal="center" vertical="center" wrapText="1"/>
    </xf>
    <xf numFmtId="168" fontId="13" fillId="2" borderId="0" xfId="11" applyNumberFormat="1" applyFont="1" applyFill="1" applyAlignment="1">
      <alignment horizontal="center" vertical="center" wrapText="1"/>
    </xf>
    <xf numFmtId="168" fontId="14" fillId="2" borderId="0" xfId="11" applyNumberFormat="1" applyFont="1" applyFill="1" applyAlignment="1">
      <alignment horizontal="center" vertical="center" wrapText="1"/>
    </xf>
    <xf numFmtId="3" fontId="13" fillId="2" borderId="0" xfId="11" applyNumberFormat="1" applyFont="1" applyFill="1" applyAlignment="1">
      <alignment horizontal="center" vertical="center" wrapText="1"/>
    </xf>
    <xf numFmtId="0" fontId="13" fillId="2" borderId="2" xfId="26" applyFont="1" applyFill="1" applyBorder="1" applyAlignment="1">
      <alignment horizontal="center" vertical="center" wrapText="1"/>
    </xf>
    <xf numFmtId="167" fontId="13" fillId="2" borderId="2" xfId="26" applyNumberFormat="1" applyFont="1" applyFill="1" applyBorder="1" applyAlignment="1">
      <alignment horizontal="center" vertical="center" wrapText="1"/>
    </xf>
    <xf numFmtId="168" fontId="13" fillId="2" borderId="2" xfId="26" applyNumberFormat="1" applyFont="1" applyFill="1" applyBorder="1" applyAlignment="1">
      <alignment horizontal="center" vertical="center" wrapText="1"/>
    </xf>
    <xf numFmtId="3" fontId="13" fillId="2" borderId="2" xfId="26" applyNumberFormat="1" applyFont="1" applyFill="1" applyBorder="1" applyAlignment="1">
      <alignment horizontal="center" vertical="center" wrapText="1"/>
    </xf>
    <xf numFmtId="1" fontId="13" fillId="2" borderId="2" xfId="26" applyNumberFormat="1" applyFont="1" applyFill="1" applyBorder="1" applyAlignment="1">
      <alignment horizontal="center" vertical="center" wrapText="1"/>
    </xf>
    <xf numFmtId="0" fontId="13" fillId="2" borderId="2" xfId="11" applyFont="1" applyFill="1" applyBorder="1" applyAlignment="1">
      <alignment horizontal="center" vertical="center" wrapText="1"/>
    </xf>
    <xf numFmtId="0" fontId="13" fillId="2" borderId="2" xfId="26" applyFont="1" applyFill="1" applyBorder="1" applyAlignment="1">
      <alignment horizontal="left" vertical="center"/>
    </xf>
    <xf numFmtId="0" fontId="13" fillId="2" borderId="2" xfId="26" applyFont="1" applyFill="1" applyBorder="1" applyAlignment="1">
      <alignment horizontal="center" vertical="center"/>
    </xf>
    <xf numFmtId="3" fontId="13" fillId="2" borderId="2" xfId="26" applyNumberFormat="1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top" wrapText="1"/>
    </xf>
    <xf numFmtId="0" fontId="14" fillId="2" borderId="2" xfId="27" applyFont="1" applyFill="1" applyBorder="1" applyAlignment="1">
      <alignment horizontal="center" vertical="center" wrapText="1"/>
    </xf>
    <xf numFmtId="0" fontId="14" fillId="2" borderId="2" xfId="27" applyFont="1" applyFill="1" applyBorder="1" applyAlignment="1">
      <alignment horizontal="center" vertical="center"/>
    </xf>
    <xf numFmtId="167" fontId="14" fillId="2" borderId="2" xfId="0" applyNumberFormat="1" applyFont="1" applyFill="1" applyBorder="1" applyAlignment="1">
      <alignment horizontal="center" vertical="center" wrapText="1"/>
    </xf>
    <xf numFmtId="1" fontId="14" fillId="2" borderId="2" xfId="11" applyNumberFormat="1" applyFont="1" applyFill="1" applyBorder="1" applyAlignment="1">
      <alignment horizontal="center" vertical="center" wrapText="1"/>
    </xf>
    <xf numFmtId="4" fontId="14" fillId="2" borderId="2" xfId="6" applyNumberFormat="1" applyFont="1" applyFill="1" applyBorder="1" applyAlignment="1">
      <alignment horizontal="center" vertical="center"/>
    </xf>
    <xf numFmtId="4" fontId="14" fillId="2" borderId="2" xfId="11" applyNumberFormat="1" applyFont="1" applyFill="1" applyBorder="1" applyAlignment="1">
      <alignment horizontal="center" vertical="center" wrapText="1"/>
    </xf>
    <xf numFmtId="4" fontId="14" fillId="2" borderId="2" xfId="27" applyNumberFormat="1" applyFont="1" applyFill="1" applyBorder="1" applyAlignment="1">
      <alignment horizontal="center" vertical="center"/>
    </xf>
    <xf numFmtId="0" fontId="14" fillId="2" borderId="2" xfId="11" applyFont="1" applyFill="1" applyBorder="1" applyAlignment="1">
      <alignment horizontal="center" vertical="center" wrapText="1"/>
    </xf>
    <xf numFmtId="14" fontId="14" fillId="2" borderId="2" xfId="6" applyNumberFormat="1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vertical="top" wrapText="1"/>
    </xf>
    <xf numFmtId="0" fontId="13" fillId="2" borderId="2" xfId="0" applyFont="1" applyFill="1" applyBorder="1" applyAlignment="1">
      <alignment vertical="top" wrapText="1"/>
    </xf>
    <xf numFmtId="0" fontId="13" fillId="2" borderId="2" xfId="0" applyFont="1" applyFill="1" applyBorder="1" applyAlignment="1">
      <alignment horizontal="center" vertical="top" wrapText="1"/>
    </xf>
    <xf numFmtId="0" fontId="13" fillId="2" borderId="2" xfId="27" applyFont="1" applyFill="1" applyBorder="1" applyAlignment="1">
      <alignment horizontal="center" vertical="center"/>
    </xf>
    <xf numFmtId="167" fontId="13" fillId="2" borderId="2" xfId="0" applyNumberFormat="1" applyFont="1" applyFill="1" applyBorder="1" applyAlignment="1">
      <alignment horizontal="center" vertical="center" wrapText="1"/>
    </xf>
    <xf numFmtId="167" fontId="13" fillId="2" borderId="2" xfId="27" applyNumberFormat="1" applyFont="1" applyFill="1" applyBorder="1" applyAlignment="1">
      <alignment horizontal="center" vertical="center" wrapText="1"/>
    </xf>
    <xf numFmtId="167" fontId="13" fillId="2" borderId="2" xfId="11" applyNumberFormat="1" applyFont="1" applyFill="1" applyBorder="1" applyAlignment="1">
      <alignment horizontal="center" vertical="center" wrapText="1"/>
    </xf>
    <xf numFmtId="1" fontId="13" fillId="2" borderId="2" xfId="11" applyNumberFormat="1" applyFont="1" applyFill="1" applyBorder="1" applyAlignment="1">
      <alignment horizontal="center" vertical="center" wrapText="1"/>
    </xf>
    <xf numFmtId="4" fontId="13" fillId="2" borderId="2" xfId="6" applyNumberFormat="1" applyFont="1" applyFill="1" applyBorder="1" applyAlignment="1">
      <alignment horizontal="center" vertical="center"/>
    </xf>
    <xf numFmtId="4" fontId="13" fillId="2" borderId="2" xfId="11" applyNumberFormat="1" applyFont="1" applyFill="1" applyBorder="1" applyAlignment="1">
      <alignment horizontal="center" vertical="center" wrapText="1"/>
    </xf>
    <xf numFmtId="4" fontId="13" fillId="2" borderId="2" xfId="27" applyNumberFormat="1" applyFont="1" applyFill="1" applyBorder="1" applyAlignment="1">
      <alignment horizontal="center" vertical="center"/>
    </xf>
    <xf numFmtId="169" fontId="10" fillId="2" borderId="2" xfId="0" applyNumberFormat="1" applyFont="1" applyFill="1" applyBorder="1" applyAlignment="1">
      <alignment horizontal="center" vertical="center"/>
    </xf>
    <xf numFmtId="170" fontId="10" fillId="2" borderId="2" xfId="11" applyNumberFormat="1" applyFont="1" applyFill="1" applyBorder="1" applyAlignment="1">
      <alignment horizontal="center" vertical="center" wrapText="1"/>
    </xf>
    <xf numFmtId="14" fontId="13" fillId="2" borderId="2" xfId="6" applyNumberFormat="1" applyFont="1" applyFill="1" applyBorder="1" applyAlignment="1">
      <alignment horizontal="center" vertical="center" wrapText="1"/>
    </xf>
    <xf numFmtId="0" fontId="13" fillId="2" borderId="0" xfId="11" applyFont="1" applyFill="1" applyAlignment="1">
      <alignment horizontal="left"/>
    </xf>
    <xf numFmtId="2" fontId="13" fillId="2" borderId="0" xfId="11" applyNumberFormat="1" applyFont="1" applyFill="1" applyAlignment="1">
      <alignment horizontal="center" vertical="center" wrapText="1"/>
    </xf>
    <xf numFmtId="3" fontId="14" fillId="2" borderId="0" xfId="11" applyNumberFormat="1" applyFont="1" applyFill="1" applyAlignment="1">
      <alignment horizontal="center" vertical="center" wrapText="1"/>
    </xf>
    <xf numFmtId="0" fontId="14" fillId="2" borderId="0" xfId="11" applyFont="1" applyFill="1" applyAlignment="1">
      <alignment horizontal="center" vertical="center" wrapText="1"/>
    </xf>
    <xf numFmtId="0" fontId="13" fillId="2" borderId="0" xfId="11" applyFont="1" applyFill="1" applyAlignment="1">
      <alignment horizontal="center"/>
    </xf>
    <xf numFmtId="3" fontId="13" fillId="2" borderId="0" xfId="11" applyNumberFormat="1" applyFont="1" applyFill="1" applyAlignment="1">
      <alignment horizontal="center"/>
    </xf>
    <xf numFmtId="171" fontId="13" fillId="2" borderId="0" xfId="11" applyNumberFormat="1" applyFont="1" applyFill="1" applyAlignment="1">
      <alignment horizontal="center"/>
    </xf>
    <xf numFmtId="3" fontId="13" fillId="2" borderId="0" xfId="11" applyNumberFormat="1" applyFont="1" applyFill="1" applyAlignment="1">
      <alignment horizontal="center" vertical="center"/>
    </xf>
    <xf numFmtId="43" fontId="13" fillId="2" borderId="0" xfId="32" applyNumberFormat="1" applyFont="1" applyFill="1"/>
    <xf numFmtId="0" fontId="16" fillId="2" borderId="0" xfId="11" applyFont="1" applyFill="1"/>
    <xf numFmtId="0" fontId="16" fillId="2" borderId="0" xfId="11" applyFont="1" applyFill="1" applyAlignment="1">
      <alignment horizontal="left"/>
    </xf>
    <xf numFmtId="0" fontId="16" fillId="2" borderId="0" xfId="11" applyFont="1" applyFill="1" applyAlignment="1">
      <alignment horizontal="center" vertical="center" wrapText="1"/>
    </xf>
    <xf numFmtId="3" fontId="16" fillId="2" borderId="0" xfId="11" applyNumberFormat="1" applyFont="1" applyFill="1" applyAlignment="1">
      <alignment horizontal="center" vertical="center" wrapText="1"/>
    </xf>
    <xf numFmtId="2" fontId="16" fillId="2" borderId="0" xfId="11" applyNumberFormat="1" applyFont="1" applyFill="1" applyAlignment="1">
      <alignment horizontal="center" vertical="center" wrapText="1"/>
    </xf>
    <xf numFmtId="1" fontId="16" fillId="2" borderId="0" xfId="11" applyNumberFormat="1" applyFont="1" applyFill="1" applyAlignment="1">
      <alignment horizontal="center" vertical="center" wrapText="1"/>
    </xf>
    <xf numFmtId="3" fontId="17" fillId="2" borderId="0" xfId="11" applyNumberFormat="1" applyFont="1" applyFill="1" applyAlignment="1">
      <alignment horizontal="center" vertical="center" wrapText="1"/>
    </xf>
    <xf numFmtId="0" fontId="17" fillId="2" borderId="0" xfId="11" applyFont="1" applyFill="1" applyAlignment="1">
      <alignment horizontal="center" vertical="center" wrapText="1"/>
    </xf>
    <xf numFmtId="0" fontId="16" fillId="2" borderId="0" xfId="11" applyFont="1" applyFill="1" applyAlignment="1">
      <alignment horizontal="center"/>
    </xf>
    <xf numFmtId="3" fontId="16" fillId="2" borderId="0" xfId="11" applyNumberFormat="1" applyFont="1" applyFill="1" applyAlignment="1">
      <alignment horizontal="center"/>
    </xf>
    <xf numFmtId="171" fontId="16" fillId="2" borderId="0" xfId="11" applyNumberFormat="1" applyFont="1" applyFill="1" applyAlignment="1">
      <alignment horizontal="center"/>
    </xf>
    <xf numFmtId="3" fontId="16" fillId="2" borderId="0" xfId="11" applyNumberFormat="1" applyFont="1" applyFill="1" applyAlignment="1">
      <alignment horizontal="center" vertical="center"/>
    </xf>
    <xf numFmtId="43" fontId="16" fillId="2" borderId="0" xfId="32" applyNumberFormat="1" applyFont="1" applyFill="1"/>
    <xf numFmtId="0" fontId="16" fillId="2" borderId="3" xfId="11" applyFont="1" applyFill="1" applyBorder="1" applyAlignment="1">
      <alignment horizontal="center"/>
    </xf>
    <xf numFmtId="3" fontId="16" fillId="2" borderId="4" xfId="11" applyNumberFormat="1" applyFont="1" applyFill="1" applyBorder="1" applyAlignment="1">
      <alignment horizontal="center" vertical="center" wrapText="1"/>
    </xf>
    <xf numFmtId="0" fontId="16" fillId="2" borderId="4" xfId="11" applyFont="1" applyFill="1" applyBorder="1" applyAlignment="1">
      <alignment horizontal="center" vertical="center" wrapText="1"/>
    </xf>
    <xf numFmtId="0" fontId="16" fillId="2" borderId="5" xfId="11" applyFont="1" applyFill="1" applyBorder="1" applyAlignment="1">
      <alignment horizontal="center" vertical="center" wrapText="1"/>
    </xf>
    <xf numFmtId="3" fontId="16" fillId="2" borderId="2" xfId="11" applyNumberFormat="1" applyFont="1" applyFill="1" applyBorder="1" applyAlignment="1">
      <alignment horizontal="center" vertical="center" wrapText="1"/>
    </xf>
    <xf numFmtId="2" fontId="16" fillId="2" borderId="2" xfId="11" applyNumberFormat="1" applyFont="1" applyFill="1" applyBorder="1" applyAlignment="1">
      <alignment horizontal="center" vertical="center" wrapText="1"/>
    </xf>
    <xf numFmtId="0" fontId="16" fillId="2" borderId="2" xfId="11" applyFont="1" applyFill="1" applyBorder="1" applyAlignment="1">
      <alignment horizontal="center" vertical="center" wrapText="1"/>
    </xf>
    <xf numFmtId="1" fontId="16" fillId="2" borderId="8" xfId="11" applyNumberFormat="1" applyFont="1" applyFill="1" applyBorder="1" applyAlignment="1">
      <alignment horizontal="center" vertical="center" wrapText="1"/>
    </xf>
    <xf numFmtId="3" fontId="16" fillId="2" borderId="8" xfId="11" applyNumberFormat="1" applyFont="1" applyFill="1" applyBorder="1" applyAlignment="1">
      <alignment horizontal="center" vertical="center" wrapText="1"/>
    </xf>
    <xf numFmtId="2" fontId="16" fillId="2" borderId="8" xfId="11" applyNumberFormat="1" applyFont="1" applyFill="1" applyBorder="1" applyAlignment="1">
      <alignment horizontal="center" vertical="center" wrapText="1"/>
    </xf>
    <xf numFmtId="171" fontId="16" fillId="2" borderId="2" xfId="11" applyNumberFormat="1" applyFont="1" applyFill="1" applyBorder="1" applyAlignment="1">
      <alignment horizontal="center" vertical="center" wrapText="1"/>
    </xf>
    <xf numFmtId="0" fontId="16" fillId="2" borderId="2" xfId="27" applyFont="1" applyFill="1" applyBorder="1" applyAlignment="1">
      <alignment horizontal="center" vertical="center"/>
    </xf>
    <xf numFmtId="3" fontId="16" fillId="2" borderId="2" xfId="27" applyNumberFormat="1" applyFont="1" applyFill="1" applyBorder="1" applyAlignment="1">
      <alignment horizontal="center" vertical="center"/>
    </xf>
    <xf numFmtId="171" fontId="16" fillId="2" borderId="2" xfId="27" applyNumberFormat="1" applyFont="1" applyFill="1" applyBorder="1" applyAlignment="1">
      <alignment horizontal="center" vertical="center"/>
    </xf>
    <xf numFmtId="43" fontId="16" fillId="2" borderId="0" xfId="32" applyNumberFormat="1" applyFont="1" applyFill="1" applyAlignment="1">
      <alignment horizontal="center"/>
    </xf>
    <xf numFmtId="0" fontId="17" fillId="2" borderId="0" xfId="11" applyFont="1" applyFill="1"/>
    <xf numFmtId="0" fontId="19" fillId="2" borderId="5" xfId="0" applyFont="1" applyFill="1" applyBorder="1" applyAlignment="1">
      <alignment horizontal="center" vertical="center" wrapText="1"/>
    </xf>
    <xf numFmtId="41" fontId="17" fillId="2" borderId="2" xfId="0" applyNumberFormat="1" applyFont="1" applyFill="1" applyBorder="1" applyAlignment="1">
      <alignment horizontal="center" vertical="center"/>
    </xf>
    <xf numFmtId="3" fontId="17" fillId="2" borderId="2" xfId="0" applyNumberFormat="1" applyFont="1" applyFill="1" applyBorder="1" applyAlignment="1">
      <alignment horizontal="center" vertical="center"/>
    </xf>
    <xf numFmtId="171" fontId="17" fillId="2" borderId="2" xfId="0" applyNumberFormat="1" applyFont="1" applyFill="1" applyBorder="1" applyAlignment="1">
      <alignment horizontal="center" vertical="center"/>
    </xf>
    <xf numFmtId="0" fontId="17" fillId="2" borderId="2" xfId="0" applyFont="1" applyFill="1" applyBorder="1" applyAlignment="1">
      <alignment horizontal="center"/>
    </xf>
    <xf numFmtId="43" fontId="17" fillId="2" borderId="0" xfId="32" applyNumberFormat="1" applyFont="1" applyFill="1"/>
    <xf numFmtId="0" fontId="19" fillId="2" borderId="5" xfId="0" applyFont="1" applyFill="1" applyBorder="1" applyAlignment="1">
      <alignment horizontal="left" vertical="center" wrapText="1"/>
    </xf>
    <xf numFmtId="4" fontId="17" fillId="2" borderId="2" xfId="11" applyNumberFormat="1" applyFont="1" applyFill="1" applyBorder="1" applyAlignment="1">
      <alignment horizontal="center" vertical="center" wrapText="1"/>
    </xf>
    <xf numFmtId="170" fontId="17" fillId="2" borderId="2" xfId="11" applyNumberFormat="1" applyFont="1" applyFill="1" applyBorder="1" applyAlignment="1">
      <alignment horizontal="center" vertical="center" wrapText="1"/>
    </xf>
    <xf numFmtId="0" fontId="17" fillId="2" borderId="2" xfId="27" applyFont="1" applyFill="1" applyBorder="1" applyAlignment="1">
      <alignment horizontal="left" vertical="center"/>
    </xf>
    <xf numFmtId="0" fontId="17" fillId="2" borderId="2" xfId="0" applyFont="1" applyFill="1" applyBorder="1" applyAlignment="1">
      <alignment horizontal="left" vertical="center"/>
    </xf>
    <xf numFmtId="169" fontId="17" fillId="2" borderId="2" xfId="0" applyNumberFormat="1" applyFont="1" applyFill="1" applyBorder="1" applyAlignment="1">
      <alignment vertical="center"/>
    </xf>
    <xf numFmtId="0" fontId="19" fillId="2" borderId="2" xfId="27" applyFont="1" applyFill="1" applyBorder="1" applyAlignment="1">
      <alignment horizontal="center" vertical="center"/>
    </xf>
    <xf numFmtId="0" fontId="19" fillId="2" borderId="2" xfId="0" applyFont="1" applyFill="1" applyBorder="1" applyAlignment="1">
      <alignment horizontal="left" vertical="center"/>
    </xf>
    <xf numFmtId="4" fontId="19" fillId="2" borderId="2" xfId="0" applyNumberFormat="1" applyFont="1" applyFill="1" applyBorder="1" applyAlignment="1">
      <alignment horizontal="center" vertical="center"/>
    </xf>
    <xf numFmtId="4" fontId="19" fillId="2" borderId="2" xfId="11" applyNumberFormat="1" applyFont="1" applyFill="1" applyBorder="1" applyAlignment="1">
      <alignment horizontal="center" vertical="center" wrapText="1"/>
    </xf>
    <xf numFmtId="0" fontId="19" fillId="2" borderId="2" xfId="0" applyFont="1" applyFill="1" applyBorder="1"/>
    <xf numFmtId="4" fontId="20" fillId="2" borderId="2" xfId="11" applyNumberFormat="1" applyFont="1" applyFill="1" applyBorder="1" applyAlignment="1">
      <alignment horizontal="center" vertical="center" wrapText="1"/>
    </xf>
    <xf numFmtId="170" fontId="20" fillId="2" borderId="2" xfId="11" applyNumberFormat="1" applyFont="1" applyFill="1" applyBorder="1" applyAlignment="1">
      <alignment horizontal="center" vertical="center" wrapText="1"/>
    </xf>
    <xf numFmtId="169" fontId="19" fillId="2" borderId="2" xfId="0" applyNumberFormat="1" applyFont="1" applyFill="1" applyBorder="1" applyAlignment="1">
      <alignment vertical="center"/>
    </xf>
    <xf numFmtId="0" fontId="21" fillId="2" borderId="0" xfId="11" applyFont="1" applyFill="1"/>
    <xf numFmtId="0" fontId="19" fillId="2" borderId="5" xfId="0" applyFont="1" applyFill="1" applyBorder="1" applyAlignment="1">
      <alignment horizontal="left" vertical="center"/>
    </xf>
    <xf numFmtId="0" fontId="19" fillId="2" borderId="2" xfId="0" applyFont="1" applyFill="1" applyBorder="1" applyAlignment="1">
      <alignment horizontal="left" vertical="center" wrapText="1"/>
    </xf>
    <xf numFmtId="169" fontId="20" fillId="2" borderId="2" xfId="0" applyNumberFormat="1" applyFont="1" applyFill="1" applyBorder="1" applyAlignment="1">
      <alignment vertical="center"/>
    </xf>
    <xf numFmtId="0" fontId="19" fillId="2" borderId="5" xfId="0" applyFont="1" applyFill="1" applyBorder="1" applyAlignment="1">
      <alignment horizontal="left"/>
    </xf>
    <xf numFmtId="4" fontId="19" fillId="2" borderId="2" xfId="0" applyNumberFormat="1" applyFont="1" applyFill="1" applyBorder="1" applyAlignment="1">
      <alignment horizontal="center" vertical="center" wrapText="1"/>
    </xf>
    <xf numFmtId="169" fontId="19" fillId="2" borderId="2" xfId="0" applyNumberFormat="1" applyFont="1" applyFill="1" applyBorder="1" applyAlignment="1">
      <alignment horizontal="center" vertical="center"/>
    </xf>
    <xf numFmtId="0" fontId="10" fillId="2" borderId="0" xfId="20" applyFont="1" applyFill="1" applyAlignment="1">
      <alignment horizontal="left" wrapText="1"/>
    </xf>
    <xf numFmtId="0" fontId="11" fillId="2" borderId="0" xfId="0" applyFont="1" applyFill="1" applyAlignment="1">
      <alignment horizontal="center" vertical="center" wrapText="1"/>
    </xf>
    <xf numFmtId="0" fontId="13" fillId="2" borderId="2" xfId="20" applyFont="1" applyFill="1" applyBorder="1" applyAlignment="1">
      <alignment horizontal="center" vertical="center" wrapText="1"/>
    </xf>
    <xf numFmtId="0" fontId="13" fillId="2" borderId="2" xfId="27" applyFont="1" applyFill="1" applyBorder="1" applyAlignment="1">
      <alignment horizontal="center" vertical="center" wrapText="1"/>
    </xf>
    <xf numFmtId="0" fontId="13" fillId="2" borderId="2" xfId="20" applyFont="1" applyFill="1" applyBorder="1" applyAlignment="1">
      <alignment horizontal="center" vertical="center" textRotation="90" wrapText="1"/>
    </xf>
    <xf numFmtId="0" fontId="14" fillId="2" borderId="2" xfId="20" applyFont="1" applyFill="1" applyBorder="1" applyAlignment="1">
      <alignment horizontal="center" vertical="center" textRotation="90" wrapText="1"/>
    </xf>
    <xf numFmtId="0" fontId="13" fillId="2" borderId="3" xfId="27" applyFont="1" applyFill="1" applyBorder="1" applyAlignment="1">
      <alignment horizontal="center" vertical="center" wrapText="1"/>
    </xf>
    <xf numFmtId="0" fontId="13" fillId="2" borderId="4" xfId="27" applyFont="1" applyFill="1" applyBorder="1" applyAlignment="1">
      <alignment horizontal="center" vertical="center" wrapText="1"/>
    </xf>
    <xf numFmtId="0" fontId="13" fillId="2" borderId="5" xfId="27" applyFont="1" applyFill="1" applyBorder="1" applyAlignment="1">
      <alignment horizontal="center" vertical="center" wrapText="1"/>
    </xf>
    <xf numFmtId="0" fontId="15" fillId="2" borderId="2" xfId="20" applyFont="1" applyFill="1" applyBorder="1" applyAlignment="1">
      <alignment horizontal="center"/>
    </xf>
    <xf numFmtId="0" fontId="14" fillId="0" borderId="2" xfId="28" applyFont="1" applyBorder="1" applyAlignment="1">
      <alignment horizontal="center" vertical="center" wrapText="1"/>
    </xf>
    <xf numFmtId="0" fontId="14" fillId="2" borderId="2" xfId="11" applyFont="1" applyFill="1" applyBorder="1" applyAlignment="1">
      <alignment horizontal="center" vertical="center"/>
    </xf>
    <xf numFmtId="0" fontId="13" fillId="2" borderId="2" xfId="26" applyFont="1" applyFill="1" applyBorder="1" applyAlignment="1">
      <alignment horizontal="left" vertical="center" wrapText="1"/>
    </xf>
    <xf numFmtId="0" fontId="13" fillId="2" borderId="2" xfId="26" applyFont="1" applyFill="1" applyBorder="1" applyAlignment="1">
      <alignment horizontal="center" vertical="center" wrapText="1"/>
    </xf>
    <xf numFmtId="167" fontId="13" fillId="2" borderId="2" xfId="26" applyNumberFormat="1" applyFont="1" applyFill="1" applyBorder="1" applyAlignment="1">
      <alignment horizontal="center" vertical="center" wrapText="1"/>
    </xf>
    <xf numFmtId="167" fontId="13" fillId="2" borderId="3" xfId="26" applyNumberFormat="1" applyFont="1" applyFill="1" applyBorder="1" applyAlignment="1">
      <alignment horizontal="center" vertical="center" wrapText="1"/>
    </xf>
    <xf numFmtId="167" fontId="13" fillId="2" borderId="4" xfId="26" applyNumberFormat="1" applyFont="1" applyFill="1" applyBorder="1" applyAlignment="1">
      <alignment horizontal="center" vertical="center" wrapText="1"/>
    </xf>
    <xf numFmtId="167" fontId="13" fillId="2" borderId="5" xfId="26" applyNumberFormat="1" applyFont="1" applyFill="1" applyBorder="1" applyAlignment="1">
      <alignment horizontal="center" vertical="center" wrapText="1"/>
    </xf>
    <xf numFmtId="168" fontId="13" fillId="2" borderId="2" xfId="26" applyNumberFormat="1" applyFont="1" applyFill="1" applyBorder="1" applyAlignment="1">
      <alignment horizontal="center" vertical="center" wrapText="1"/>
    </xf>
    <xf numFmtId="3" fontId="13" fillId="2" borderId="2" xfId="26" applyNumberFormat="1" applyFont="1" applyFill="1" applyBorder="1" applyAlignment="1">
      <alignment horizontal="center" vertical="center" wrapText="1"/>
    </xf>
    <xf numFmtId="0" fontId="17" fillId="2" borderId="0" xfId="0" applyFont="1" applyFill="1" applyAlignment="1">
      <alignment horizontal="center" vertical="center" wrapText="1"/>
    </xf>
    <xf numFmtId="0" fontId="18" fillId="2" borderId="9" xfId="27" applyFont="1" applyFill="1" applyBorder="1" applyAlignment="1">
      <alignment horizontal="center" vertical="center"/>
    </xf>
    <xf numFmtId="0" fontId="16" fillId="2" borderId="6" xfId="27" applyFont="1" applyFill="1" applyBorder="1" applyAlignment="1">
      <alignment horizontal="left" vertical="center" wrapText="1"/>
    </xf>
    <xf numFmtId="0" fontId="16" fillId="2" borderId="7" xfId="0" applyFont="1" applyFill="1" applyBorder="1" applyAlignment="1">
      <alignment horizontal="left"/>
    </xf>
    <xf numFmtId="0" fontId="16" fillId="2" borderId="8" xfId="0" applyFont="1" applyFill="1" applyBorder="1" applyAlignment="1">
      <alignment horizontal="left"/>
    </xf>
    <xf numFmtId="0" fontId="16" fillId="2" borderId="6" xfId="27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/>
    </xf>
    <xf numFmtId="0" fontId="16" fillId="2" borderId="8" xfId="0" applyFont="1" applyFill="1" applyBorder="1" applyAlignment="1">
      <alignment horizontal="center"/>
    </xf>
    <xf numFmtId="0" fontId="16" fillId="2" borderId="7" xfId="27" applyFont="1" applyFill="1" applyBorder="1" applyAlignment="1">
      <alignment horizontal="center" vertical="center" wrapText="1"/>
    </xf>
    <xf numFmtId="0" fontId="16" fillId="2" borderId="8" xfId="27" applyFont="1" applyFill="1" applyBorder="1" applyAlignment="1">
      <alignment horizontal="center" vertical="center" wrapText="1"/>
    </xf>
    <xf numFmtId="0" fontId="16" fillId="2" borderId="3" xfId="11" applyFont="1" applyFill="1" applyBorder="1" applyAlignment="1">
      <alignment horizontal="center" vertical="center" wrapText="1"/>
    </xf>
    <xf numFmtId="0" fontId="16" fillId="2" borderId="4" xfId="11" applyFont="1" applyFill="1" applyBorder="1" applyAlignment="1">
      <alignment horizontal="center" vertical="center" wrapText="1"/>
    </xf>
    <xf numFmtId="0" fontId="16" fillId="2" borderId="5" xfId="11" applyFont="1" applyFill="1" applyBorder="1" applyAlignment="1">
      <alignment horizontal="center" vertical="center" wrapText="1"/>
    </xf>
    <xf numFmtId="3" fontId="16" fillId="2" borderId="6" xfId="27" applyNumberFormat="1" applyFont="1" applyFill="1" applyBorder="1" applyAlignment="1">
      <alignment horizontal="center" vertical="center" wrapText="1"/>
    </xf>
    <xf numFmtId="3" fontId="16" fillId="2" borderId="7" xfId="27" applyNumberFormat="1" applyFont="1" applyFill="1" applyBorder="1" applyAlignment="1">
      <alignment horizontal="center" vertical="center" wrapText="1"/>
    </xf>
    <xf numFmtId="3" fontId="16" fillId="2" borderId="8" xfId="27" applyNumberFormat="1" applyFont="1" applyFill="1" applyBorder="1" applyAlignment="1">
      <alignment horizontal="center" vertical="center" wrapText="1"/>
    </xf>
    <xf numFmtId="0" fontId="16" fillId="2" borderId="10" xfId="27" applyFont="1" applyFill="1" applyBorder="1" applyAlignment="1">
      <alignment horizontal="center" vertical="center" wrapText="1"/>
    </xf>
    <xf numFmtId="0" fontId="16" fillId="2" borderId="11" xfId="27" applyFont="1" applyFill="1" applyBorder="1" applyAlignment="1">
      <alignment horizontal="center" vertical="center" wrapText="1"/>
    </xf>
    <xf numFmtId="0" fontId="16" fillId="2" borderId="12" xfId="27" applyFont="1" applyFill="1" applyBorder="1" applyAlignment="1">
      <alignment horizontal="center" vertical="center" wrapText="1"/>
    </xf>
    <xf numFmtId="0" fontId="16" fillId="2" borderId="13" xfId="27" applyFont="1" applyFill="1" applyBorder="1" applyAlignment="1">
      <alignment horizontal="center" vertical="center" wrapText="1"/>
    </xf>
    <xf numFmtId="0" fontId="16" fillId="2" borderId="2" xfId="27" applyFont="1" applyFill="1" applyBorder="1" applyAlignment="1">
      <alignment horizontal="center" vertical="center" wrapText="1"/>
    </xf>
    <xf numFmtId="171" fontId="16" fillId="2" borderId="10" xfId="27" applyNumberFormat="1" applyFont="1" applyFill="1" applyBorder="1" applyAlignment="1">
      <alignment horizontal="center" vertical="center" wrapText="1"/>
    </xf>
    <xf numFmtId="171" fontId="16" fillId="2" borderId="12" xfId="27" applyNumberFormat="1" applyFont="1" applyFill="1" applyBorder="1" applyAlignment="1">
      <alignment horizontal="center" vertical="center" wrapText="1"/>
    </xf>
    <xf numFmtId="0" fontId="16" fillId="2" borderId="3" xfId="27" applyFont="1" applyFill="1" applyBorder="1" applyAlignment="1">
      <alignment horizontal="center" vertical="center" wrapText="1"/>
    </xf>
    <xf numFmtId="0" fontId="16" fillId="2" borderId="5" xfId="27" applyFont="1" applyFill="1" applyBorder="1" applyAlignment="1">
      <alignment horizontal="center" vertical="center" wrapText="1"/>
    </xf>
    <xf numFmtId="2" fontId="17" fillId="2" borderId="3" xfId="0" applyNumberFormat="1" applyFont="1" applyFill="1" applyBorder="1" applyAlignment="1">
      <alignment horizontal="left" vertical="center" wrapText="1"/>
    </xf>
    <xf numFmtId="2" fontId="17" fillId="2" borderId="4" xfId="0" applyNumberFormat="1" applyFont="1" applyFill="1" applyBorder="1" applyAlignment="1">
      <alignment horizontal="left" vertical="center" wrapText="1"/>
    </xf>
    <xf numFmtId="0" fontId="17" fillId="2" borderId="3" xfId="27" applyFont="1" applyFill="1" applyBorder="1" applyAlignment="1">
      <alignment horizontal="left" vertical="center" wrapText="1"/>
    </xf>
    <xf numFmtId="0" fontId="19" fillId="2" borderId="5" xfId="0" applyFont="1" applyFill="1" applyBorder="1" applyAlignment="1">
      <alignment horizontal="left" vertical="center" wrapText="1"/>
    </xf>
    <xf numFmtId="0" fontId="20" fillId="2" borderId="3" xfId="27" applyFont="1" applyFill="1" applyBorder="1" applyAlignment="1">
      <alignment horizontal="left" vertical="center"/>
    </xf>
    <xf numFmtId="0" fontId="20" fillId="2" borderId="5" xfId="0" applyFont="1" applyFill="1" applyBorder="1" applyAlignment="1">
      <alignment horizontal="left" vertical="center"/>
    </xf>
    <xf numFmtId="0" fontId="14" fillId="2" borderId="2" xfId="11" applyFont="1" applyFill="1" applyBorder="1" applyAlignment="1">
      <alignment horizontal="left" vertical="center" wrapText="1"/>
    </xf>
    <xf numFmtId="0" fontId="14" fillId="2" borderId="2" xfId="11" applyFont="1" applyFill="1" applyBorder="1" applyAlignment="1">
      <alignment horizontal="left" vertical="center"/>
    </xf>
    <xf numFmtId="0" fontId="13" fillId="2" borderId="2" xfId="11" applyFont="1" applyFill="1" applyBorder="1" applyAlignment="1">
      <alignment horizontal="center" vertical="center"/>
    </xf>
  </cellXfs>
  <cellStyles count="35">
    <cellStyle name="Excel Built-in Normal" xfId="1"/>
    <cellStyle name="Excel Built-in Normal 1" xfId="2"/>
    <cellStyle name="Excel Built-in Normal 2" xfId="3"/>
    <cellStyle name="Excel Built-in Normal 3" xfId="4"/>
    <cellStyle name="Excel Built-in Normal_сем ПРИЛОЖЕНИЕ 2(исправлен.30.06)" xfId="5"/>
    <cellStyle name="TableStyleLight1" xfId="6"/>
    <cellStyle name="ЗаголовокСтолбца" xfId="7"/>
    <cellStyle name="Обычный" xfId="0" builtinId="0"/>
    <cellStyle name="Обычный 10" xfId="8"/>
    <cellStyle name="Обычный 11" xfId="9"/>
    <cellStyle name="Обычный 12" xfId="10"/>
    <cellStyle name="Обычный 12 2" xfId="11"/>
    <cellStyle name="Обычный 2" xfId="12"/>
    <cellStyle name="Обычный 2 2" xfId="13"/>
    <cellStyle name="Обычный 2 2 2" xfId="14"/>
    <cellStyle name="Обычный 2 3" xfId="15"/>
    <cellStyle name="Обычный 2_2 Перечень МКД с техно-фин инфо" xfId="16"/>
    <cellStyle name="Обычный 3" xfId="17"/>
    <cellStyle name="Обычный 4" xfId="18"/>
    <cellStyle name="Обычный 5" xfId="19"/>
    <cellStyle name="Обычный 6" xfId="20"/>
    <cellStyle name="Обычный 6 2" xfId="21"/>
    <cellStyle name="Обычный 7" xfId="22"/>
    <cellStyle name="Обычный 7 4" xfId="23"/>
    <cellStyle name="Обычный 7_гпд 2017-2019" xfId="24"/>
    <cellStyle name="Обычный 9" xfId="25"/>
    <cellStyle name="Обычный_Лист1" xfId="26"/>
    <cellStyle name="Обычный_Лист1 2 2" xfId="27"/>
    <cellStyle name="Обычный_Лист1_СВОД  (итог 1 приложение + 9 р-в) 18.07.2016 КП" xfId="28"/>
    <cellStyle name="Пояснение 2" xfId="29"/>
    <cellStyle name="Процентный 2" xfId="30"/>
    <cellStyle name="Стиль 1" xfId="31"/>
    <cellStyle name="Финансовый" xfId="32" builtinId="3"/>
    <cellStyle name="Финансовый 2" xfId="33"/>
    <cellStyle name="Финансовый 2 2" xfId="34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D7"/>
  <sheetViews>
    <sheetView workbookViewId="0">
      <selection activeCell="D6" sqref="D6"/>
    </sheetView>
  </sheetViews>
  <sheetFormatPr defaultRowHeight="15"/>
  <cols>
    <col min="2" max="2" width="27.140625" customWidth="1"/>
    <col min="3" max="3" width="33.42578125" customWidth="1"/>
  </cols>
  <sheetData>
    <row r="2" spans="2:4">
      <c r="B2" t="s">
        <v>0</v>
      </c>
      <c r="C2" t="s">
        <v>1</v>
      </c>
      <c r="D2" t="s">
        <v>2</v>
      </c>
    </row>
    <row r="3" spans="2:4">
      <c r="B3" t="s">
        <v>3</v>
      </c>
      <c r="C3" t="s">
        <v>4</v>
      </c>
      <c r="D3" t="s">
        <v>5</v>
      </c>
    </row>
    <row r="4" spans="2:4">
      <c r="B4" t="s">
        <v>6</v>
      </c>
      <c r="C4" t="s">
        <v>7</v>
      </c>
      <c r="D4" t="s">
        <v>8</v>
      </c>
    </row>
    <row r="5" spans="2:4">
      <c r="B5" t="s">
        <v>9</v>
      </c>
      <c r="D5" t="s">
        <v>10</v>
      </c>
    </row>
    <row r="6" spans="2:4">
      <c r="B6" t="s">
        <v>11</v>
      </c>
    </row>
    <row r="7" spans="2:4">
      <c r="B7" t="s">
        <v>12</v>
      </c>
    </row>
  </sheetData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B14"/>
  <sheetViews>
    <sheetView zoomScale="77" workbookViewId="0">
      <selection activeCell="T1" sqref="T1"/>
    </sheetView>
  </sheetViews>
  <sheetFormatPr defaultColWidth="9.140625" defaultRowHeight="12"/>
  <cols>
    <col min="1" max="1" width="6" style="1" customWidth="1"/>
    <col min="2" max="2" width="18.140625" style="1" customWidth="1"/>
    <col min="3" max="3" width="13.140625" style="1" customWidth="1"/>
    <col min="4" max="4" width="10.42578125" style="1" customWidth="1"/>
    <col min="5" max="5" width="8.85546875" style="1" customWidth="1"/>
    <col min="6" max="6" width="6.5703125" style="1" customWidth="1"/>
    <col min="7" max="7" width="8.140625" style="1" customWidth="1"/>
    <col min="8" max="8" width="8.5703125" style="1" customWidth="1"/>
    <col min="9" max="9" width="8" style="1" customWidth="1"/>
    <col min="10" max="10" width="9" style="2" customWidth="1"/>
    <col min="11" max="11" width="9.28515625" style="1" customWidth="1"/>
    <col min="12" max="13" width="11" style="1" customWidth="1"/>
    <col min="14" max="14" width="7.28515625" style="3" customWidth="1"/>
    <col min="15" max="15" width="8.85546875" style="1" customWidth="1"/>
    <col min="16" max="16" width="7" style="1" customWidth="1"/>
    <col min="17" max="17" width="11" style="1" customWidth="1"/>
    <col min="18" max="18" width="7.140625" style="1" customWidth="1"/>
    <col min="19" max="19" width="9" style="1" customWidth="1"/>
    <col min="20" max="20" width="11" style="1" customWidth="1"/>
    <col min="21" max="21" width="9.140625" style="1" customWidth="1"/>
    <col min="22" max="22" width="10" style="1" customWidth="1"/>
    <col min="23" max="23" width="13.42578125" style="1" customWidth="1"/>
    <col min="24" max="24" width="12.7109375" style="1" customWidth="1"/>
    <col min="25" max="25" width="11" style="1" customWidth="1"/>
    <col min="26" max="26" width="16.5703125" style="1" customWidth="1"/>
    <col min="27" max="16384" width="9.140625" style="1"/>
  </cols>
  <sheetData>
    <row r="1" spans="1:28" ht="196.5" customHeight="1">
      <c r="W1" s="137" t="s">
        <v>13</v>
      </c>
      <c r="X1" s="137"/>
      <c r="Y1" s="137"/>
      <c r="Z1" s="137"/>
      <c r="AA1" s="137"/>
      <c r="AB1" s="137"/>
    </row>
    <row r="2" spans="1:28" ht="12.75">
      <c r="A2" s="138" t="s">
        <v>14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138"/>
      <c r="W2" s="138"/>
      <c r="X2" s="138"/>
      <c r="Y2" s="138"/>
      <c r="Z2" s="138"/>
    </row>
    <row r="3" spans="1:28" ht="12.75">
      <c r="A3" s="4"/>
      <c r="B3" s="4"/>
      <c r="C3" s="5"/>
      <c r="D3" s="5"/>
      <c r="E3" s="5"/>
      <c r="F3" s="5"/>
      <c r="G3" s="4"/>
      <c r="H3" s="4"/>
      <c r="I3" s="4"/>
      <c r="J3" s="4"/>
      <c r="K3" s="4"/>
      <c r="L3" s="4"/>
      <c r="M3" s="4"/>
      <c r="N3" s="6"/>
      <c r="O3" s="4"/>
      <c r="P3" s="4"/>
      <c r="Q3" s="7"/>
      <c r="R3" s="7"/>
      <c r="S3" s="7"/>
      <c r="T3" s="7"/>
      <c r="U3" s="7"/>
      <c r="V3" s="7"/>
      <c r="W3" s="7"/>
      <c r="X3" s="7"/>
      <c r="Y3" s="138" t="s">
        <v>15</v>
      </c>
      <c r="Z3" s="138"/>
    </row>
    <row r="4" spans="1:28" ht="12.75">
      <c r="A4" s="138" t="s">
        <v>16</v>
      </c>
      <c r="B4" s="138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138"/>
      <c r="W4" s="138"/>
      <c r="X4" s="138"/>
      <c r="Y4" s="138"/>
      <c r="Z4" s="138"/>
    </row>
    <row r="5" spans="1:28" ht="12.75">
      <c r="A5" s="8"/>
      <c r="B5" s="8"/>
      <c r="C5" s="9"/>
      <c r="D5" s="7"/>
      <c r="E5" s="9"/>
      <c r="F5" s="9"/>
      <c r="G5" s="8"/>
      <c r="H5" s="8"/>
      <c r="I5" s="8"/>
      <c r="J5" s="10"/>
      <c r="K5" s="8"/>
      <c r="L5" s="8"/>
      <c r="M5" s="8"/>
      <c r="N5" s="11"/>
      <c r="O5" s="8"/>
      <c r="P5" s="8"/>
      <c r="Q5" s="8"/>
      <c r="R5" s="8"/>
      <c r="S5" s="7"/>
      <c r="T5" s="7"/>
      <c r="U5" s="7"/>
      <c r="V5" s="7"/>
      <c r="W5" s="7"/>
      <c r="X5" s="7"/>
      <c r="Y5" s="7"/>
      <c r="Z5" s="7"/>
    </row>
    <row r="6" spans="1:28" ht="67.5" customHeight="1">
      <c r="A6" s="139" t="s">
        <v>17</v>
      </c>
      <c r="B6" s="139" t="s">
        <v>18</v>
      </c>
      <c r="C6" s="140" t="s">
        <v>19</v>
      </c>
      <c r="D6" s="140"/>
      <c r="E6" s="140"/>
      <c r="F6" s="140"/>
      <c r="G6" s="141" t="s">
        <v>20</v>
      </c>
      <c r="H6" s="141" t="s">
        <v>21</v>
      </c>
      <c r="I6" s="141" t="s">
        <v>22</v>
      </c>
      <c r="J6" s="139" t="s">
        <v>23</v>
      </c>
      <c r="K6" s="139"/>
      <c r="L6" s="139"/>
      <c r="M6" s="139"/>
      <c r="N6" s="139" t="s">
        <v>24</v>
      </c>
      <c r="O6" s="139"/>
      <c r="P6" s="139"/>
      <c r="Q6" s="141" t="s">
        <v>25</v>
      </c>
      <c r="R6" s="139" t="s">
        <v>26</v>
      </c>
      <c r="S6" s="139"/>
      <c r="T6" s="139"/>
      <c r="U6" s="139"/>
      <c r="V6" s="141" t="s">
        <v>27</v>
      </c>
      <c r="W6" s="139" t="s">
        <v>28</v>
      </c>
      <c r="X6" s="139"/>
      <c r="Y6" s="139"/>
      <c r="Z6" s="139"/>
    </row>
    <row r="7" spans="1:28" ht="15" customHeight="1">
      <c r="A7" s="139"/>
      <c r="B7" s="139"/>
      <c r="C7" s="139" t="s">
        <v>29</v>
      </c>
      <c r="D7" s="139" t="s">
        <v>30</v>
      </c>
      <c r="E7" s="139"/>
      <c r="F7" s="139"/>
      <c r="G7" s="141"/>
      <c r="H7" s="141"/>
      <c r="I7" s="141"/>
      <c r="J7" s="142" t="s">
        <v>29</v>
      </c>
      <c r="K7" s="143" t="s">
        <v>31</v>
      </c>
      <c r="L7" s="144"/>
      <c r="M7" s="145"/>
      <c r="N7" s="140" t="s">
        <v>31</v>
      </c>
      <c r="O7" s="140"/>
      <c r="P7" s="140"/>
      <c r="Q7" s="141"/>
      <c r="R7" s="139" t="s">
        <v>29</v>
      </c>
      <c r="S7" s="140" t="s">
        <v>31</v>
      </c>
      <c r="T7" s="140"/>
      <c r="U7" s="140"/>
      <c r="V7" s="141"/>
      <c r="W7" s="141" t="s">
        <v>32</v>
      </c>
      <c r="X7" s="140" t="s">
        <v>31</v>
      </c>
      <c r="Y7" s="140"/>
      <c r="Z7" s="140"/>
    </row>
    <row r="8" spans="1:28" ht="146.25">
      <c r="A8" s="139"/>
      <c r="B8" s="139"/>
      <c r="C8" s="139"/>
      <c r="D8" s="14" t="s">
        <v>33</v>
      </c>
      <c r="E8" s="14" t="s">
        <v>34</v>
      </c>
      <c r="F8" s="14" t="s">
        <v>35</v>
      </c>
      <c r="G8" s="141"/>
      <c r="H8" s="141"/>
      <c r="I8" s="141"/>
      <c r="J8" s="142"/>
      <c r="K8" s="14" t="s">
        <v>36</v>
      </c>
      <c r="L8" s="14" t="s">
        <v>37</v>
      </c>
      <c r="M8" s="14" t="s">
        <v>38</v>
      </c>
      <c r="N8" s="15" t="s">
        <v>39</v>
      </c>
      <c r="O8" s="14" t="s">
        <v>40</v>
      </c>
      <c r="P8" s="14" t="s">
        <v>41</v>
      </c>
      <c r="Q8" s="141"/>
      <c r="R8" s="146"/>
      <c r="S8" s="16" t="s">
        <v>42</v>
      </c>
      <c r="T8" s="16" t="s">
        <v>43</v>
      </c>
      <c r="U8" s="16" t="s">
        <v>44</v>
      </c>
      <c r="V8" s="141"/>
      <c r="W8" s="141"/>
      <c r="X8" s="14" t="s">
        <v>45</v>
      </c>
      <c r="Y8" s="14" t="s">
        <v>46</v>
      </c>
      <c r="Z8" s="14" t="s">
        <v>47</v>
      </c>
    </row>
    <row r="9" spans="1:28">
      <c r="A9" s="139"/>
      <c r="B9" s="139"/>
      <c r="C9" s="12" t="s">
        <v>48</v>
      </c>
      <c r="D9" s="12" t="s">
        <v>48</v>
      </c>
      <c r="E9" s="12" t="s">
        <v>48</v>
      </c>
      <c r="F9" s="12" t="s">
        <v>48</v>
      </c>
      <c r="G9" s="12" t="s">
        <v>48</v>
      </c>
      <c r="H9" s="12" t="s">
        <v>48</v>
      </c>
      <c r="I9" s="12" t="s">
        <v>49</v>
      </c>
      <c r="J9" s="17" t="s">
        <v>49</v>
      </c>
      <c r="K9" s="12" t="s">
        <v>49</v>
      </c>
      <c r="L9" s="12" t="s">
        <v>49</v>
      </c>
      <c r="M9" s="12" t="s">
        <v>49</v>
      </c>
      <c r="N9" s="18" t="s">
        <v>50</v>
      </c>
      <c r="O9" s="12" t="s">
        <v>50</v>
      </c>
      <c r="P9" s="12" t="s">
        <v>50</v>
      </c>
      <c r="Q9" s="12" t="s">
        <v>50</v>
      </c>
      <c r="R9" s="12" t="s">
        <v>49</v>
      </c>
      <c r="S9" s="12" t="s">
        <v>49</v>
      </c>
      <c r="T9" s="12" t="s">
        <v>49</v>
      </c>
      <c r="U9" s="12" t="s">
        <v>49</v>
      </c>
      <c r="V9" s="12" t="s">
        <v>49</v>
      </c>
      <c r="W9" s="12" t="s">
        <v>49</v>
      </c>
      <c r="X9" s="12" t="s">
        <v>49</v>
      </c>
      <c r="Y9" s="12" t="s">
        <v>49</v>
      </c>
      <c r="Z9" s="12" t="s">
        <v>49</v>
      </c>
    </row>
    <row r="10" spans="1:28">
      <c r="A10" s="12">
        <v>1</v>
      </c>
      <c r="B10" s="12">
        <v>2</v>
      </c>
      <c r="C10" s="12">
        <v>3</v>
      </c>
      <c r="D10" s="12">
        <v>4</v>
      </c>
      <c r="E10" s="12">
        <v>5</v>
      </c>
      <c r="F10" s="12">
        <v>6</v>
      </c>
      <c r="G10" s="12">
        <v>7</v>
      </c>
      <c r="H10" s="12">
        <v>8</v>
      </c>
      <c r="I10" s="12">
        <v>9</v>
      </c>
      <c r="J10" s="17">
        <v>10</v>
      </c>
      <c r="K10" s="12">
        <v>11</v>
      </c>
      <c r="L10" s="12">
        <v>12</v>
      </c>
      <c r="M10" s="12">
        <v>13</v>
      </c>
      <c r="N10" s="18">
        <v>14</v>
      </c>
      <c r="O10" s="12">
        <v>15</v>
      </c>
      <c r="P10" s="12">
        <v>16</v>
      </c>
      <c r="Q10" s="12">
        <v>17</v>
      </c>
      <c r="R10" s="12">
        <v>18</v>
      </c>
      <c r="S10" s="12">
        <v>19</v>
      </c>
      <c r="T10" s="12">
        <v>20</v>
      </c>
      <c r="U10" s="12">
        <v>21</v>
      </c>
      <c r="V10" s="12">
        <v>22</v>
      </c>
      <c r="W10" s="12">
        <v>23</v>
      </c>
      <c r="X10" s="12">
        <v>24</v>
      </c>
      <c r="Y10" s="12">
        <v>25</v>
      </c>
      <c r="Z10" s="12">
        <v>26</v>
      </c>
    </row>
    <row r="11" spans="1:28" ht="37.9" customHeight="1">
      <c r="A11" s="147" t="s">
        <v>51</v>
      </c>
      <c r="B11" s="147"/>
      <c r="C11" s="19"/>
      <c r="D11" s="19"/>
      <c r="E11" s="20"/>
      <c r="F11" s="20"/>
      <c r="G11" s="21"/>
      <c r="H11" s="21"/>
      <c r="I11" s="20"/>
      <c r="J11" s="22"/>
      <c r="K11" s="22"/>
      <c r="L11" s="22"/>
      <c r="M11" s="22"/>
      <c r="N11" s="22"/>
      <c r="O11" s="23"/>
      <c r="P11" s="23"/>
      <c r="Q11" s="24"/>
      <c r="R11" s="24"/>
      <c r="S11" s="24"/>
      <c r="T11" s="24"/>
      <c r="U11" s="22"/>
      <c r="V11" s="25">
        <v>1229800</v>
      </c>
      <c r="W11" s="25">
        <f>SUM(W12:W14)</f>
        <v>22062818</v>
      </c>
      <c r="X11" s="25">
        <f>SUM(X12:X14)</f>
        <v>22062818</v>
      </c>
      <c r="Y11" s="24"/>
      <c r="Z11" s="24"/>
    </row>
    <row r="12" spans="1:28" ht="12" customHeight="1">
      <c r="A12" s="147" t="s">
        <v>52</v>
      </c>
      <c r="B12" s="147"/>
      <c r="C12" s="19">
        <v>101986.08</v>
      </c>
      <c r="D12" s="20">
        <v>101986.08</v>
      </c>
      <c r="E12" s="20"/>
      <c r="F12" s="20"/>
      <c r="G12" s="21"/>
      <c r="H12" s="21"/>
      <c r="I12" s="20">
        <v>6.3</v>
      </c>
      <c r="J12" s="22">
        <v>642512</v>
      </c>
      <c r="K12" s="22">
        <v>642512</v>
      </c>
      <c r="L12" s="22"/>
      <c r="M12" s="22"/>
      <c r="N12" s="23">
        <v>98.4</v>
      </c>
      <c r="O12" s="23"/>
      <c r="P12" s="23"/>
      <c r="Q12" s="22">
        <v>95</v>
      </c>
      <c r="R12" s="22"/>
      <c r="S12" s="24"/>
      <c r="T12" s="24"/>
      <c r="U12" s="22"/>
      <c r="V12" s="26">
        <v>540992</v>
      </c>
      <c r="W12" s="22">
        <v>7664230</v>
      </c>
      <c r="X12" s="22">
        <v>7664230</v>
      </c>
      <c r="Y12" s="22"/>
      <c r="Z12" s="24"/>
    </row>
    <row r="13" spans="1:28" ht="12" customHeight="1">
      <c r="A13" s="147" t="s">
        <v>53</v>
      </c>
      <c r="B13" s="147"/>
      <c r="C13" s="19">
        <v>101986.08</v>
      </c>
      <c r="D13" s="20">
        <v>101986.08</v>
      </c>
      <c r="E13" s="20"/>
      <c r="F13" s="20"/>
      <c r="G13" s="21"/>
      <c r="H13" s="21"/>
      <c r="I13" s="20">
        <v>6.3</v>
      </c>
      <c r="J13" s="22">
        <v>642512</v>
      </c>
      <c r="K13" s="22">
        <v>642512</v>
      </c>
      <c r="L13" s="22"/>
      <c r="M13" s="22"/>
      <c r="N13" s="23">
        <v>93.4</v>
      </c>
      <c r="O13" s="23"/>
      <c r="P13" s="23"/>
      <c r="Q13" s="22">
        <v>95</v>
      </c>
      <c r="R13" s="27"/>
      <c r="S13" s="27"/>
      <c r="T13" s="27"/>
      <c r="U13" s="27"/>
      <c r="V13" s="28">
        <v>344404</v>
      </c>
      <c r="W13" s="29">
        <v>7199294</v>
      </c>
      <c r="X13" s="29">
        <v>7199294</v>
      </c>
      <c r="Y13" s="30"/>
      <c r="Z13" s="27"/>
    </row>
    <row r="14" spans="1:28" ht="12" customHeight="1">
      <c r="A14" s="147" t="s">
        <v>54</v>
      </c>
      <c r="B14" s="147"/>
      <c r="C14" s="19">
        <v>101986.08</v>
      </c>
      <c r="D14" s="20">
        <v>101986.08</v>
      </c>
      <c r="E14" s="20"/>
      <c r="F14" s="20"/>
      <c r="G14" s="21"/>
      <c r="H14" s="21"/>
      <c r="I14" s="20">
        <v>6.3</v>
      </c>
      <c r="J14" s="22">
        <v>642512</v>
      </c>
      <c r="K14" s="22">
        <v>642512</v>
      </c>
      <c r="L14" s="22"/>
      <c r="M14" s="22"/>
      <c r="N14" s="23">
        <v>93.4</v>
      </c>
      <c r="O14" s="23"/>
      <c r="P14" s="23"/>
      <c r="Q14" s="22">
        <v>95</v>
      </c>
      <c r="R14" s="27"/>
      <c r="S14" s="27"/>
      <c r="T14" s="27"/>
      <c r="U14" s="27"/>
      <c r="V14" s="28">
        <v>344404</v>
      </c>
      <c r="W14" s="29">
        <v>7199294</v>
      </c>
      <c r="X14" s="29">
        <v>7199294</v>
      </c>
      <c r="Y14" s="30"/>
      <c r="Z14" s="27"/>
    </row>
  </sheetData>
  <mergeCells count="30">
    <mergeCell ref="A11:B11"/>
    <mergeCell ref="A12:B12"/>
    <mergeCell ref="A13:B13"/>
    <mergeCell ref="A14:B14"/>
    <mergeCell ref="V6:V8"/>
    <mergeCell ref="W6:Z6"/>
    <mergeCell ref="C7:C8"/>
    <mergeCell ref="D7:F7"/>
    <mergeCell ref="J7:J8"/>
    <mergeCell ref="K7:M7"/>
    <mergeCell ref="N7:P7"/>
    <mergeCell ref="R7:R8"/>
    <mergeCell ref="S7:U7"/>
    <mergeCell ref="W7:W8"/>
    <mergeCell ref="X7:Z7"/>
    <mergeCell ref="I6:I8"/>
    <mergeCell ref="J6:M6"/>
    <mergeCell ref="N6:P6"/>
    <mergeCell ref="Q6:Q8"/>
    <mergeCell ref="R6:U6"/>
    <mergeCell ref="A6:A9"/>
    <mergeCell ref="B6:B9"/>
    <mergeCell ref="C6:F6"/>
    <mergeCell ref="G6:G8"/>
    <mergeCell ref="H6:H8"/>
    <mergeCell ref="W1:Y1"/>
    <mergeCell ref="Z1:AB1"/>
    <mergeCell ref="A2:Z2"/>
    <mergeCell ref="Y3:Z3"/>
    <mergeCell ref="A4:Z4"/>
  </mergeCells>
  <pageMargins left="0.19685039370078738" right="0.19685039370078738" top="0" bottom="0" header="0" footer="0"/>
  <pageSetup paperSize="9" scale="54" orientation="landscape"/>
  <headerFooter>
    <oddHeader>&amp;C&amp;P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Y25"/>
  <sheetViews>
    <sheetView tabSelected="1" zoomScale="85" workbookViewId="0">
      <selection activeCell="B20" sqref="B20"/>
    </sheetView>
  </sheetViews>
  <sheetFormatPr defaultColWidth="9.140625" defaultRowHeight="12"/>
  <cols>
    <col min="1" max="1" width="6.42578125" style="31" customWidth="1"/>
    <col min="2" max="2" width="28" style="32" customWidth="1"/>
    <col min="3" max="3" width="6.85546875" style="33" customWidth="1"/>
    <col min="4" max="4" width="8.42578125" style="33" customWidth="1"/>
    <col min="5" max="5" width="8.140625" style="33" customWidth="1"/>
    <col min="6" max="8" width="7.140625" style="33" customWidth="1"/>
    <col min="9" max="11" width="10.5703125" style="34" customWidth="1"/>
    <col min="12" max="12" width="5.7109375" style="34" customWidth="1"/>
    <col min="13" max="13" width="9.85546875" style="34" customWidth="1"/>
    <col min="14" max="14" width="8.42578125" style="35" customWidth="1"/>
    <col min="15" max="15" width="11.85546875" style="36" customWidth="1"/>
    <col min="16" max="18" width="5.5703125" style="36" customWidth="1"/>
    <col min="19" max="19" width="12.28515625" style="36" customWidth="1"/>
    <col min="20" max="20" width="12.28515625" style="37" customWidth="1"/>
    <col min="21" max="23" width="12.28515625" style="38" customWidth="1"/>
    <col min="24" max="24" width="5.7109375" style="33" customWidth="1"/>
    <col min="25" max="25" width="10.28515625" style="33" customWidth="1"/>
    <col min="26" max="26" width="14.7109375" style="8" bestFit="1" customWidth="1"/>
    <col min="27" max="27" width="24.140625" style="8" customWidth="1"/>
    <col min="28" max="16384" width="9.140625" style="8"/>
  </cols>
  <sheetData>
    <row r="1" spans="1:25">
      <c r="Y1" s="33" t="s">
        <v>55</v>
      </c>
    </row>
    <row r="2" spans="1:25">
      <c r="A2" s="148" t="s">
        <v>56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148"/>
      <c r="W2" s="148"/>
      <c r="X2" s="148"/>
      <c r="Y2" s="148"/>
    </row>
    <row r="3" spans="1:25">
      <c r="A3" s="149" t="s">
        <v>57</v>
      </c>
      <c r="B3" s="150" t="s">
        <v>58</v>
      </c>
      <c r="C3" s="150" t="s">
        <v>59</v>
      </c>
      <c r="D3" s="150" t="s">
        <v>60</v>
      </c>
      <c r="E3" s="150" t="s">
        <v>61</v>
      </c>
      <c r="F3" s="150" t="s">
        <v>62</v>
      </c>
      <c r="G3" s="150" t="s">
        <v>63</v>
      </c>
      <c r="H3" s="150" t="s">
        <v>64</v>
      </c>
      <c r="I3" s="151" t="s">
        <v>65</v>
      </c>
      <c r="J3" s="152" t="s">
        <v>66</v>
      </c>
      <c r="K3" s="153"/>
      <c r="L3" s="153"/>
      <c r="M3" s="154"/>
      <c r="N3" s="150" t="s">
        <v>67</v>
      </c>
      <c r="O3" s="155" t="s">
        <v>68</v>
      </c>
      <c r="P3" s="155"/>
      <c r="Q3" s="155"/>
      <c r="R3" s="155"/>
      <c r="S3" s="155"/>
      <c r="T3" s="150" t="s">
        <v>69</v>
      </c>
      <c r="U3" s="150"/>
      <c r="V3" s="150"/>
      <c r="W3" s="150"/>
      <c r="X3" s="150"/>
      <c r="Y3" s="150" t="s">
        <v>70</v>
      </c>
    </row>
    <row r="4" spans="1:25">
      <c r="A4" s="149"/>
      <c r="B4" s="150"/>
      <c r="C4" s="150"/>
      <c r="D4" s="150"/>
      <c r="E4" s="150"/>
      <c r="F4" s="150"/>
      <c r="G4" s="150"/>
      <c r="H4" s="150"/>
      <c r="I4" s="151"/>
      <c r="J4" s="151" t="s">
        <v>71</v>
      </c>
      <c r="K4" s="151" t="s">
        <v>72</v>
      </c>
      <c r="L4" s="151" t="s">
        <v>73</v>
      </c>
      <c r="M4" s="151" t="s">
        <v>74</v>
      </c>
      <c r="N4" s="150"/>
      <c r="O4" s="155" t="s">
        <v>71</v>
      </c>
      <c r="P4" s="155" t="s">
        <v>75</v>
      </c>
      <c r="Q4" s="155"/>
      <c r="R4" s="155"/>
      <c r="S4" s="155"/>
      <c r="T4" s="155" t="s">
        <v>71</v>
      </c>
      <c r="U4" s="150" t="s">
        <v>75</v>
      </c>
      <c r="V4" s="150"/>
      <c r="W4" s="150"/>
      <c r="X4" s="150"/>
      <c r="Y4" s="150"/>
    </row>
    <row r="5" spans="1:25">
      <c r="A5" s="149"/>
      <c r="B5" s="150"/>
      <c r="C5" s="150"/>
      <c r="D5" s="150"/>
      <c r="E5" s="150"/>
      <c r="F5" s="150"/>
      <c r="G5" s="150"/>
      <c r="H5" s="150"/>
      <c r="I5" s="151"/>
      <c r="J5" s="151"/>
      <c r="K5" s="151"/>
      <c r="L5" s="151"/>
      <c r="M5" s="151"/>
      <c r="N5" s="150"/>
      <c r="O5" s="155"/>
      <c r="P5" s="155" t="s">
        <v>76</v>
      </c>
      <c r="Q5" s="155" t="s">
        <v>77</v>
      </c>
      <c r="R5" s="155" t="s">
        <v>78</v>
      </c>
      <c r="S5" s="155" t="s">
        <v>79</v>
      </c>
      <c r="T5" s="155"/>
      <c r="U5" s="156" t="s">
        <v>80</v>
      </c>
      <c r="V5" s="156" t="s">
        <v>81</v>
      </c>
      <c r="W5" s="156" t="s">
        <v>82</v>
      </c>
      <c r="X5" s="150" t="s">
        <v>83</v>
      </c>
      <c r="Y5" s="150"/>
    </row>
    <row r="6" spans="1:25" ht="78.75" customHeight="1">
      <c r="A6" s="149"/>
      <c r="B6" s="150"/>
      <c r="C6" s="150"/>
      <c r="D6" s="150"/>
      <c r="E6" s="150"/>
      <c r="F6" s="150"/>
      <c r="G6" s="150"/>
      <c r="H6" s="150"/>
      <c r="I6" s="151"/>
      <c r="J6" s="151"/>
      <c r="K6" s="151"/>
      <c r="L6" s="151"/>
      <c r="M6" s="151"/>
      <c r="N6" s="150"/>
      <c r="O6" s="155"/>
      <c r="P6" s="155"/>
      <c r="Q6" s="155"/>
      <c r="R6" s="155"/>
      <c r="S6" s="155"/>
      <c r="T6" s="155"/>
      <c r="U6" s="156"/>
      <c r="V6" s="156"/>
      <c r="W6" s="156"/>
      <c r="X6" s="150"/>
      <c r="Y6" s="150"/>
    </row>
    <row r="7" spans="1:25" ht="26.25" customHeight="1">
      <c r="A7" s="149"/>
      <c r="B7" s="150"/>
      <c r="C7" s="150"/>
      <c r="D7" s="150"/>
      <c r="E7" s="150"/>
      <c r="F7" s="150"/>
      <c r="G7" s="150"/>
      <c r="H7" s="150"/>
      <c r="I7" s="151" t="s">
        <v>84</v>
      </c>
      <c r="J7" s="40" t="s">
        <v>84</v>
      </c>
      <c r="K7" s="40" t="s">
        <v>84</v>
      </c>
      <c r="L7" s="40" t="s">
        <v>84</v>
      </c>
      <c r="M7" s="40" t="s">
        <v>84</v>
      </c>
      <c r="N7" s="43" t="s">
        <v>85</v>
      </c>
      <c r="O7" s="41" t="s">
        <v>49</v>
      </c>
      <c r="P7" s="41" t="s">
        <v>49</v>
      </c>
      <c r="Q7" s="41" t="s">
        <v>49</v>
      </c>
      <c r="R7" s="41" t="s">
        <v>49</v>
      </c>
      <c r="S7" s="41" t="s">
        <v>49</v>
      </c>
      <c r="T7" s="41" t="s">
        <v>49</v>
      </c>
      <c r="U7" s="42" t="s">
        <v>49</v>
      </c>
      <c r="V7" s="42" t="s">
        <v>49</v>
      </c>
      <c r="W7" s="42" t="s">
        <v>49</v>
      </c>
      <c r="X7" s="39" t="s">
        <v>49</v>
      </c>
      <c r="Y7" s="44" t="s">
        <v>86</v>
      </c>
    </row>
    <row r="8" spans="1:25">
      <c r="A8" s="45">
        <v>1</v>
      </c>
      <c r="B8" s="46">
        <f t="shared" ref="B8:X8" si="0">A8+1</f>
        <v>2</v>
      </c>
      <c r="C8" s="46">
        <f t="shared" si="0"/>
        <v>3</v>
      </c>
      <c r="D8" s="46">
        <f t="shared" si="0"/>
        <v>4</v>
      </c>
      <c r="E8" s="46">
        <f t="shared" si="0"/>
        <v>5</v>
      </c>
      <c r="F8" s="46">
        <f t="shared" si="0"/>
        <v>6</v>
      </c>
      <c r="G8" s="46">
        <f t="shared" si="0"/>
        <v>7</v>
      </c>
      <c r="H8" s="46">
        <f t="shared" si="0"/>
        <v>8</v>
      </c>
      <c r="I8" s="46">
        <f>H8+1</f>
        <v>9</v>
      </c>
      <c r="J8" s="46">
        <f>I8+1</f>
        <v>10</v>
      </c>
      <c r="K8" s="46">
        <f>J8+1</f>
        <v>11</v>
      </c>
      <c r="L8" s="46">
        <f>K8+1</f>
        <v>12</v>
      </c>
      <c r="M8" s="46">
        <f>L8+1</f>
        <v>13</v>
      </c>
      <c r="N8" s="46">
        <f t="shared" si="0"/>
        <v>14</v>
      </c>
      <c r="O8" s="47">
        <f t="shared" si="0"/>
        <v>15</v>
      </c>
      <c r="P8" s="47">
        <f t="shared" si="0"/>
        <v>16</v>
      </c>
      <c r="Q8" s="47">
        <f t="shared" si="0"/>
        <v>17</v>
      </c>
      <c r="R8" s="47">
        <f t="shared" si="0"/>
        <v>18</v>
      </c>
      <c r="S8" s="47">
        <f t="shared" si="0"/>
        <v>19</v>
      </c>
      <c r="T8" s="47">
        <f t="shared" si="0"/>
        <v>20</v>
      </c>
      <c r="U8" s="47">
        <f t="shared" si="0"/>
        <v>21</v>
      </c>
      <c r="V8" s="47">
        <f t="shared" si="0"/>
        <v>22</v>
      </c>
      <c r="W8" s="47">
        <f t="shared" si="0"/>
        <v>23</v>
      </c>
      <c r="X8" s="46">
        <f t="shared" si="0"/>
        <v>24</v>
      </c>
      <c r="Y8" s="46">
        <v>25</v>
      </c>
    </row>
    <row r="9" spans="1:25" s="10" customFormat="1" ht="37.5" customHeight="1">
      <c r="A9" s="188" t="s">
        <v>87</v>
      </c>
      <c r="B9" s="188"/>
      <c r="C9" s="48" t="s">
        <v>88</v>
      </c>
      <c r="D9" s="49" t="s">
        <v>88</v>
      </c>
      <c r="E9" s="50" t="s">
        <v>88</v>
      </c>
      <c r="F9" s="48" t="s">
        <v>88</v>
      </c>
      <c r="G9" s="48" t="s">
        <v>88</v>
      </c>
      <c r="H9" s="48" t="s">
        <v>88</v>
      </c>
      <c r="I9" s="51">
        <f>I10+I15+I22</f>
        <v>7586.6600000000008</v>
      </c>
      <c r="J9" s="51">
        <f t="shared" ref="J9:W9" si="1">J10+J15+J22</f>
        <v>6616.74</v>
      </c>
      <c r="K9" s="51">
        <f t="shared" si="1"/>
        <v>6617.0400000000009</v>
      </c>
      <c r="L9" s="51"/>
      <c r="M9" s="51">
        <f t="shared" si="1"/>
        <v>6617</v>
      </c>
      <c r="N9" s="52">
        <f t="shared" si="1"/>
        <v>302</v>
      </c>
      <c r="O9" s="53">
        <f t="shared" si="1"/>
        <v>17445433</v>
      </c>
      <c r="P9" s="54"/>
      <c r="Q9" s="54"/>
      <c r="R9" s="54"/>
      <c r="S9" s="53">
        <f t="shared" si="1"/>
        <v>17445433</v>
      </c>
      <c r="T9" s="55">
        <f t="shared" si="1"/>
        <v>17445433</v>
      </c>
      <c r="U9" s="55">
        <f t="shared" si="1"/>
        <v>16252963</v>
      </c>
      <c r="V9" s="55">
        <f t="shared" si="1"/>
        <v>846858</v>
      </c>
      <c r="W9" s="55">
        <f t="shared" si="1"/>
        <v>345612</v>
      </c>
      <c r="X9" s="56"/>
      <c r="Y9" s="57"/>
    </row>
    <row r="10" spans="1:25" s="10" customFormat="1">
      <c r="A10" s="189" t="s">
        <v>89</v>
      </c>
      <c r="B10" s="58"/>
      <c r="C10" s="48" t="s">
        <v>88</v>
      </c>
      <c r="D10" s="49" t="s">
        <v>88</v>
      </c>
      <c r="E10" s="50" t="s">
        <v>88</v>
      </c>
      <c r="F10" s="48" t="s">
        <v>88</v>
      </c>
      <c r="G10" s="48" t="s">
        <v>88</v>
      </c>
      <c r="H10" s="48" t="s">
        <v>88</v>
      </c>
      <c r="I10" s="51">
        <f>I11+I12+I13+I14</f>
        <v>1623.09</v>
      </c>
      <c r="J10" s="51">
        <f t="shared" ref="J10:W10" si="2">J11+J12+J13+J14</f>
        <v>1421.1</v>
      </c>
      <c r="K10" s="51">
        <f t="shared" si="2"/>
        <v>1421.4</v>
      </c>
      <c r="L10" s="51"/>
      <c r="M10" s="51">
        <f t="shared" si="2"/>
        <v>1421.4</v>
      </c>
      <c r="N10" s="52">
        <f t="shared" si="2"/>
        <v>75</v>
      </c>
      <c r="O10" s="53">
        <f t="shared" si="2"/>
        <v>3176284</v>
      </c>
      <c r="P10" s="54"/>
      <c r="Q10" s="54"/>
      <c r="R10" s="54"/>
      <c r="S10" s="53">
        <f t="shared" si="2"/>
        <v>3176284</v>
      </c>
      <c r="T10" s="55">
        <f t="shared" si="2"/>
        <v>3176284</v>
      </c>
      <c r="U10" s="55">
        <f t="shared" si="2"/>
        <v>2996838</v>
      </c>
      <c r="V10" s="55">
        <f t="shared" si="2"/>
        <v>115313</v>
      </c>
      <c r="W10" s="55">
        <f t="shared" si="2"/>
        <v>64133</v>
      </c>
      <c r="X10" s="56"/>
      <c r="Y10" s="57"/>
    </row>
    <row r="11" spans="1:25">
      <c r="A11" s="190">
        <v>1</v>
      </c>
      <c r="B11" s="59" t="s">
        <v>90</v>
      </c>
      <c r="C11" s="60">
        <v>1962</v>
      </c>
      <c r="D11" s="13" t="s">
        <v>91</v>
      </c>
      <c r="E11" s="61" t="s">
        <v>92</v>
      </c>
      <c r="F11" s="60" t="s">
        <v>93</v>
      </c>
      <c r="G11" s="60">
        <v>2</v>
      </c>
      <c r="H11" s="60">
        <v>1</v>
      </c>
      <c r="I11" s="62">
        <v>371.7</v>
      </c>
      <c r="J11" s="62">
        <v>323</v>
      </c>
      <c r="K11" s="62">
        <v>323.3</v>
      </c>
      <c r="L11" s="63"/>
      <c r="M11" s="64">
        <v>323.3</v>
      </c>
      <c r="N11" s="65">
        <v>18</v>
      </c>
      <c r="O11" s="66">
        <f t="shared" ref="O11:O14" si="3">S11</f>
        <v>804072</v>
      </c>
      <c r="P11" s="67"/>
      <c r="Q11" s="67"/>
      <c r="R11" s="67"/>
      <c r="S11" s="66">
        <f t="shared" ref="S11:S14" si="4">T11</f>
        <v>804072</v>
      </c>
      <c r="T11" s="68">
        <f>'Таблица 3'!C13</f>
        <v>804072</v>
      </c>
      <c r="U11" s="68">
        <f>'Таблица 3'!D13</f>
        <v>787225</v>
      </c>
      <c r="V11" s="69">
        <f>'Таблица 3'!AE13</f>
        <v>0</v>
      </c>
      <c r="W11" s="70">
        <f>'Таблица 3'!AJ13</f>
        <v>16847</v>
      </c>
      <c r="X11" s="44"/>
      <c r="Y11" s="71">
        <v>44166</v>
      </c>
    </row>
    <row r="12" spans="1:25">
      <c r="A12" s="190">
        <v>2</v>
      </c>
      <c r="B12" s="59" t="s">
        <v>94</v>
      </c>
      <c r="C12" s="60">
        <v>1961</v>
      </c>
      <c r="D12" s="13" t="s">
        <v>95</v>
      </c>
      <c r="E12" s="61" t="s">
        <v>92</v>
      </c>
      <c r="F12" s="60" t="s">
        <v>93</v>
      </c>
      <c r="G12" s="60">
        <v>2</v>
      </c>
      <c r="H12" s="60">
        <v>1</v>
      </c>
      <c r="I12" s="62">
        <v>333.9</v>
      </c>
      <c r="J12" s="62">
        <v>300.3</v>
      </c>
      <c r="K12" s="62">
        <v>300.3</v>
      </c>
      <c r="L12" s="63"/>
      <c r="M12" s="64">
        <v>300.3</v>
      </c>
      <c r="N12" s="65">
        <v>18</v>
      </c>
      <c r="O12" s="66">
        <f t="shared" si="3"/>
        <v>839172</v>
      </c>
      <c r="P12" s="67"/>
      <c r="Q12" s="67"/>
      <c r="R12" s="67"/>
      <c r="S12" s="66">
        <f t="shared" si="4"/>
        <v>839172</v>
      </c>
      <c r="T12" s="68">
        <f>'Таблица 3'!C14</f>
        <v>839172</v>
      </c>
      <c r="U12" s="68">
        <f>'Таблица 3'!D14</f>
        <v>779017</v>
      </c>
      <c r="V12" s="69">
        <f>'Таблица 3'!AE14</f>
        <v>43484</v>
      </c>
      <c r="W12" s="70">
        <f>'Таблица 3'!AJ14</f>
        <v>16671</v>
      </c>
      <c r="X12" s="44"/>
      <c r="Y12" s="71">
        <v>44166</v>
      </c>
    </row>
    <row r="13" spans="1:25">
      <c r="A13" s="190">
        <v>3</v>
      </c>
      <c r="B13" s="59" t="s">
        <v>96</v>
      </c>
      <c r="C13" s="60">
        <v>1966</v>
      </c>
      <c r="D13" s="13" t="s">
        <v>95</v>
      </c>
      <c r="E13" s="61" t="s">
        <v>92</v>
      </c>
      <c r="F13" s="60" t="s">
        <v>93</v>
      </c>
      <c r="G13" s="60">
        <v>2</v>
      </c>
      <c r="H13" s="60">
        <v>2</v>
      </c>
      <c r="I13" s="62">
        <v>544.99</v>
      </c>
      <c r="J13" s="62">
        <v>473.9</v>
      </c>
      <c r="K13" s="62">
        <v>473.9</v>
      </c>
      <c r="L13" s="63"/>
      <c r="M13" s="64">
        <v>473.9</v>
      </c>
      <c r="N13" s="65">
        <v>22</v>
      </c>
      <c r="O13" s="66">
        <f t="shared" si="3"/>
        <v>1487525</v>
      </c>
      <c r="P13" s="67"/>
      <c r="Q13" s="67"/>
      <c r="R13" s="67"/>
      <c r="S13" s="66">
        <f t="shared" si="4"/>
        <v>1487525</v>
      </c>
      <c r="T13" s="68">
        <f>'Таблица 3'!C15</f>
        <v>1487525</v>
      </c>
      <c r="U13" s="68">
        <f>'Таблица 3'!D15</f>
        <v>1430596</v>
      </c>
      <c r="V13" s="69">
        <f>'Таблица 3'!AE15</f>
        <v>26314</v>
      </c>
      <c r="W13" s="70">
        <f>'Таблица 3'!AJ15</f>
        <v>30615</v>
      </c>
      <c r="X13" s="44"/>
      <c r="Y13" s="71">
        <v>44166</v>
      </c>
    </row>
    <row r="14" spans="1:25">
      <c r="A14" s="190">
        <v>4</v>
      </c>
      <c r="B14" s="59" t="s">
        <v>97</v>
      </c>
      <c r="C14" s="60">
        <v>1965</v>
      </c>
      <c r="D14" s="13" t="s">
        <v>95</v>
      </c>
      <c r="E14" s="61" t="s">
        <v>92</v>
      </c>
      <c r="F14" s="60" t="s">
        <v>93</v>
      </c>
      <c r="G14" s="60">
        <v>2</v>
      </c>
      <c r="H14" s="60">
        <v>1</v>
      </c>
      <c r="I14" s="62">
        <v>372.5</v>
      </c>
      <c r="J14" s="62">
        <v>323.89999999999998</v>
      </c>
      <c r="K14" s="62">
        <v>323.89999999999998</v>
      </c>
      <c r="L14" s="63"/>
      <c r="M14" s="64">
        <v>323.89999999999998</v>
      </c>
      <c r="N14" s="65">
        <v>17</v>
      </c>
      <c r="O14" s="66">
        <f t="shared" si="3"/>
        <v>45515</v>
      </c>
      <c r="P14" s="67"/>
      <c r="Q14" s="67"/>
      <c r="R14" s="67"/>
      <c r="S14" s="66">
        <f t="shared" si="4"/>
        <v>45515</v>
      </c>
      <c r="T14" s="68">
        <f>'Таблица 3'!C16</f>
        <v>45515</v>
      </c>
      <c r="U14" s="68">
        <f>'Таблица 3'!D16</f>
        <v>0</v>
      </c>
      <c r="V14" s="69">
        <f>'Таблица 3'!AE16</f>
        <v>45515</v>
      </c>
      <c r="W14" s="70">
        <f>'Таблица 3'!AJ16</f>
        <v>0</v>
      </c>
      <c r="X14" s="44"/>
      <c r="Y14" s="71">
        <v>44166</v>
      </c>
    </row>
    <row r="15" spans="1:25" s="10" customFormat="1">
      <c r="A15" s="189" t="s">
        <v>98</v>
      </c>
      <c r="B15" s="58"/>
      <c r="C15" s="48" t="s">
        <v>88</v>
      </c>
      <c r="D15" s="49" t="s">
        <v>88</v>
      </c>
      <c r="E15" s="50" t="s">
        <v>88</v>
      </c>
      <c r="F15" s="48" t="s">
        <v>88</v>
      </c>
      <c r="G15" s="48" t="s">
        <v>88</v>
      </c>
      <c r="H15" s="48" t="s">
        <v>88</v>
      </c>
      <c r="I15" s="51">
        <f>SUM(I16:I21)</f>
        <v>4072.8100000000004</v>
      </c>
      <c r="J15" s="51">
        <f t="shared" ref="J15:W15" si="5">SUM(J16:J21)</f>
        <v>3551.5000000000005</v>
      </c>
      <c r="K15" s="51">
        <f t="shared" si="5"/>
        <v>3551.5000000000005</v>
      </c>
      <c r="L15" s="51"/>
      <c r="M15" s="51">
        <f t="shared" si="5"/>
        <v>3551.5000000000005</v>
      </c>
      <c r="N15" s="52">
        <f t="shared" si="5"/>
        <v>165</v>
      </c>
      <c r="O15" s="53">
        <f t="shared" si="5"/>
        <v>7342220</v>
      </c>
      <c r="P15" s="54"/>
      <c r="Q15" s="54"/>
      <c r="R15" s="54"/>
      <c r="S15" s="53">
        <f t="shared" si="5"/>
        <v>7342220</v>
      </c>
      <c r="T15" s="55">
        <f t="shared" si="5"/>
        <v>7342220</v>
      </c>
      <c r="U15" s="55">
        <f t="shared" si="5"/>
        <v>6838737</v>
      </c>
      <c r="V15" s="55">
        <f t="shared" si="5"/>
        <v>359336</v>
      </c>
      <c r="W15" s="55">
        <f t="shared" si="5"/>
        <v>144147</v>
      </c>
      <c r="X15" s="56"/>
      <c r="Y15" s="57"/>
    </row>
    <row r="16" spans="1:25">
      <c r="A16" s="190">
        <v>5</v>
      </c>
      <c r="B16" s="59" t="s">
        <v>97</v>
      </c>
      <c r="C16" s="60">
        <v>1965</v>
      </c>
      <c r="D16" s="13" t="s">
        <v>95</v>
      </c>
      <c r="E16" s="61" t="s">
        <v>92</v>
      </c>
      <c r="F16" s="60" t="s">
        <v>93</v>
      </c>
      <c r="G16" s="60">
        <v>2</v>
      </c>
      <c r="H16" s="60">
        <v>1</v>
      </c>
      <c r="I16" s="62">
        <v>372.5</v>
      </c>
      <c r="J16" s="62">
        <v>323.89999999999998</v>
      </c>
      <c r="K16" s="62">
        <v>323.89999999999998</v>
      </c>
      <c r="L16" s="63"/>
      <c r="M16" s="64">
        <v>323.89999999999998</v>
      </c>
      <c r="N16" s="65">
        <v>17</v>
      </c>
      <c r="O16" s="66">
        <f t="shared" ref="O16:O21" si="6">S16</f>
        <v>1218849</v>
      </c>
      <c r="P16" s="67"/>
      <c r="Q16" s="67"/>
      <c r="R16" s="67"/>
      <c r="S16" s="66">
        <f t="shared" ref="S16:S21" si="7">T16</f>
        <v>1218849</v>
      </c>
      <c r="T16" s="68">
        <f>'Таблица 3'!C18</f>
        <v>1218849</v>
      </c>
      <c r="U16" s="68">
        <f>'Таблица 3'!D18</f>
        <v>1146976</v>
      </c>
      <c r="V16" s="69">
        <f>'Таблица 3'!AE18</f>
        <v>47327</v>
      </c>
      <c r="W16" s="70">
        <f>'Таблица 3'!AJ18</f>
        <v>24546</v>
      </c>
      <c r="X16" s="44"/>
      <c r="Y16" s="71">
        <v>44531</v>
      </c>
    </row>
    <row r="17" spans="1:25">
      <c r="A17" s="190">
        <v>6</v>
      </c>
      <c r="B17" s="59" t="s">
        <v>96</v>
      </c>
      <c r="C17" s="60">
        <v>1966</v>
      </c>
      <c r="D17" s="13" t="s">
        <v>95</v>
      </c>
      <c r="E17" s="61" t="s">
        <v>92</v>
      </c>
      <c r="F17" s="60" t="s">
        <v>93</v>
      </c>
      <c r="G17" s="60">
        <v>2</v>
      </c>
      <c r="H17" s="60">
        <v>2</v>
      </c>
      <c r="I17" s="62">
        <v>544.99</v>
      </c>
      <c r="J17" s="62">
        <v>473.9</v>
      </c>
      <c r="K17" s="62">
        <v>473.9</v>
      </c>
      <c r="L17" s="63"/>
      <c r="M17" s="64">
        <v>473.9</v>
      </c>
      <c r="N17" s="65">
        <v>22</v>
      </c>
      <c r="O17" s="66">
        <f t="shared" si="6"/>
        <v>1208270</v>
      </c>
      <c r="P17" s="67"/>
      <c r="Q17" s="67"/>
      <c r="R17" s="67"/>
      <c r="S17" s="66">
        <f t="shared" si="7"/>
        <v>1208270</v>
      </c>
      <c r="T17" s="68">
        <f>'Таблица 3'!C19</f>
        <v>1208270</v>
      </c>
      <c r="U17" s="68">
        <f>'Таблица 3'!D19</f>
        <v>1119390</v>
      </c>
      <c r="V17" s="69">
        <f>'Таблица 3'!AE19</f>
        <v>64925</v>
      </c>
      <c r="W17" s="70">
        <f>'Таблица 3'!AJ19</f>
        <v>23955</v>
      </c>
      <c r="X17" s="44"/>
      <c r="Y17" s="71">
        <v>44531</v>
      </c>
    </row>
    <row r="18" spans="1:25">
      <c r="A18" s="190">
        <v>7</v>
      </c>
      <c r="B18" s="59" t="s">
        <v>99</v>
      </c>
      <c r="C18" s="60">
        <v>1978</v>
      </c>
      <c r="D18" s="13" t="s">
        <v>95</v>
      </c>
      <c r="E18" s="61" t="s">
        <v>92</v>
      </c>
      <c r="F18" s="60" t="s">
        <v>93</v>
      </c>
      <c r="G18" s="60">
        <v>2</v>
      </c>
      <c r="H18" s="60">
        <v>2</v>
      </c>
      <c r="I18" s="62">
        <v>881.25</v>
      </c>
      <c r="J18" s="62">
        <v>766.3</v>
      </c>
      <c r="K18" s="62">
        <v>766.3</v>
      </c>
      <c r="L18" s="63"/>
      <c r="M18" s="64">
        <v>766.3</v>
      </c>
      <c r="N18" s="65">
        <v>29</v>
      </c>
      <c r="O18" s="66">
        <f t="shared" si="6"/>
        <v>3880779</v>
      </c>
      <c r="P18" s="67"/>
      <c r="Q18" s="67"/>
      <c r="R18" s="67"/>
      <c r="S18" s="66">
        <f t="shared" si="7"/>
        <v>3880779</v>
      </c>
      <c r="T18" s="68">
        <f>'Таблица 3'!C20</f>
        <v>3880779</v>
      </c>
      <c r="U18" s="68">
        <f>'Таблица 3'!D20</f>
        <v>3595311</v>
      </c>
      <c r="V18" s="69">
        <f>'Таблица 3'!AE20</f>
        <v>208528</v>
      </c>
      <c r="W18" s="70">
        <f>'Таблица 3'!AJ20</f>
        <v>76940</v>
      </c>
      <c r="X18" s="44"/>
      <c r="Y18" s="71">
        <v>44531</v>
      </c>
    </row>
    <row r="19" spans="1:25">
      <c r="A19" s="190">
        <v>8</v>
      </c>
      <c r="B19" s="59" t="s">
        <v>100</v>
      </c>
      <c r="C19" s="60">
        <v>1980</v>
      </c>
      <c r="D19" s="13" t="s">
        <v>91</v>
      </c>
      <c r="E19" s="61" t="s">
        <v>92</v>
      </c>
      <c r="F19" s="60" t="s">
        <v>93</v>
      </c>
      <c r="G19" s="60">
        <v>2</v>
      </c>
      <c r="H19" s="60">
        <v>3</v>
      </c>
      <c r="I19" s="62">
        <v>977.73</v>
      </c>
      <c r="J19" s="62">
        <v>850.2</v>
      </c>
      <c r="K19" s="62">
        <v>850.2</v>
      </c>
      <c r="L19" s="63"/>
      <c r="M19" s="64">
        <v>850.2</v>
      </c>
      <c r="N19" s="65">
        <v>37</v>
      </c>
      <c r="O19" s="66">
        <f t="shared" si="6"/>
        <v>358767</v>
      </c>
      <c r="P19" s="67"/>
      <c r="Q19" s="67"/>
      <c r="R19" s="67"/>
      <c r="S19" s="66">
        <f t="shared" si="7"/>
        <v>358767</v>
      </c>
      <c r="T19" s="68">
        <f>'Таблица 3'!C21</f>
        <v>358767</v>
      </c>
      <c r="U19" s="68">
        <f>'Таблица 3'!D21</f>
        <v>332376</v>
      </c>
      <c r="V19" s="69">
        <f>'Таблица 3'!AE21</f>
        <v>19278</v>
      </c>
      <c r="W19" s="70">
        <f>'Таблица 3'!AJ21</f>
        <v>7113</v>
      </c>
      <c r="X19" s="44"/>
      <c r="Y19" s="71">
        <v>44531</v>
      </c>
    </row>
    <row r="20" spans="1:25">
      <c r="A20" s="190">
        <v>9</v>
      </c>
      <c r="B20" s="59" t="s">
        <v>101</v>
      </c>
      <c r="C20" s="60">
        <v>1980</v>
      </c>
      <c r="D20" s="13" t="s">
        <v>91</v>
      </c>
      <c r="E20" s="61" t="s">
        <v>92</v>
      </c>
      <c r="F20" s="60" t="s">
        <v>93</v>
      </c>
      <c r="G20" s="60">
        <v>2</v>
      </c>
      <c r="H20" s="60">
        <v>3</v>
      </c>
      <c r="I20" s="62">
        <v>962.44</v>
      </c>
      <c r="J20" s="62">
        <v>836.9</v>
      </c>
      <c r="K20" s="62">
        <v>836.9</v>
      </c>
      <c r="L20" s="63"/>
      <c r="M20" s="64">
        <v>836.9</v>
      </c>
      <c r="N20" s="65">
        <v>42</v>
      </c>
      <c r="O20" s="66">
        <f t="shared" si="6"/>
        <v>358767</v>
      </c>
      <c r="P20" s="67"/>
      <c r="Q20" s="67"/>
      <c r="R20" s="67"/>
      <c r="S20" s="66">
        <f t="shared" si="7"/>
        <v>358767</v>
      </c>
      <c r="T20" s="68">
        <f>'Таблица 3'!C22</f>
        <v>358767</v>
      </c>
      <c r="U20" s="68">
        <f>'Таблица 3'!D22</f>
        <v>332376</v>
      </c>
      <c r="V20" s="69">
        <f>'Таблица 3'!AE22</f>
        <v>19278</v>
      </c>
      <c r="W20" s="70">
        <f>'Таблица 3'!AJ22</f>
        <v>7113</v>
      </c>
      <c r="X20" s="44"/>
      <c r="Y20" s="71">
        <v>44531</v>
      </c>
    </row>
    <row r="21" spans="1:25">
      <c r="A21" s="190">
        <v>10</v>
      </c>
      <c r="B21" s="59" t="s">
        <v>94</v>
      </c>
      <c r="C21" s="60">
        <v>1961</v>
      </c>
      <c r="D21" s="13" t="s">
        <v>95</v>
      </c>
      <c r="E21" s="61" t="s">
        <v>92</v>
      </c>
      <c r="F21" s="60" t="s">
        <v>93</v>
      </c>
      <c r="G21" s="60">
        <v>2</v>
      </c>
      <c r="H21" s="60">
        <v>1</v>
      </c>
      <c r="I21" s="62">
        <v>333.9</v>
      </c>
      <c r="J21" s="62">
        <v>300.3</v>
      </c>
      <c r="K21" s="62">
        <v>300.3</v>
      </c>
      <c r="L21" s="63"/>
      <c r="M21" s="64">
        <v>300.3</v>
      </c>
      <c r="N21" s="65">
        <v>18</v>
      </c>
      <c r="O21" s="66">
        <f t="shared" si="6"/>
        <v>316788</v>
      </c>
      <c r="P21" s="67"/>
      <c r="Q21" s="67"/>
      <c r="R21" s="67"/>
      <c r="S21" s="66">
        <f t="shared" si="7"/>
        <v>316788</v>
      </c>
      <c r="T21" s="68">
        <f>'Таблица 3'!C23</f>
        <v>316788</v>
      </c>
      <c r="U21" s="68">
        <f>'Таблица 3'!D23</f>
        <v>312308</v>
      </c>
      <c r="V21" s="69">
        <f>'Таблица 3'!AE23</f>
        <v>0</v>
      </c>
      <c r="W21" s="70">
        <f>'Таблица 3'!AJ23</f>
        <v>4480</v>
      </c>
      <c r="X21" s="44"/>
      <c r="Y21" s="71">
        <v>44531</v>
      </c>
    </row>
    <row r="22" spans="1:25" s="10" customFormat="1">
      <c r="A22" s="189" t="s">
        <v>102</v>
      </c>
      <c r="B22" s="58"/>
      <c r="C22" s="48"/>
      <c r="D22" s="49"/>
      <c r="E22" s="50"/>
      <c r="F22" s="48"/>
      <c r="G22" s="48"/>
      <c r="H22" s="48"/>
      <c r="I22" s="51">
        <f>I23+I24+I25</f>
        <v>1890.76</v>
      </c>
      <c r="J22" s="51">
        <f t="shared" ref="J22:W22" si="8">J23+J24+J25</f>
        <v>1644.1399999999999</v>
      </c>
      <c r="K22" s="51">
        <f t="shared" si="8"/>
        <v>1644.1399999999999</v>
      </c>
      <c r="L22" s="51"/>
      <c r="M22" s="51">
        <f t="shared" si="8"/>
        <v>1644.1</v>
      </c>
      <c r="N22" s="52">
        <f t="shared" si="8"/>
        <v>62</v>
      </c>
      <c r="O22" s="53">
        <f t="shared" si="8"/>
        <v>6926929</v>
      </c>
      <c r="P22" s="54"/>
      <c r="Q22" s="54"/>
      <c r="R22" s="54"/>
      <c r="S22" s="53">
        <f t="shared" si="8"/>
        <v>6926929</v>
      </c>
      <c r="T22" s="55">
        <f t="shared" si="8"/>
        <v>6926929</v>
      </c>
      <c r="U22" s="55">
        <f t="shared" si="8"/>
        <v>6417388</v>
      </c>
      <c r="V22" s="55">
        <f t="shared" si="8"/>
        <v>372209</v>
      </c>
      <c r="W22" s="55">
        <f t="shared" si="8"/>
        <v>137332</v>
      </c>
      <c r="X22" s="56"/>
      <c r="Y22" s="57"/>
    </row>
    <row r="23" spans="1:25">
      <c r="A23" s="190">
        <v>11</v>
      </c>
      <c r="B23" s="59" t="s">
        <v>103</v>
      </c>
      <c r="C23" s="60">
        <v>1971</v>
      </c>
      <c r="D23" s="13" t="s">
        <v>91</v>
      </c>
      <c r="E23" s="61" t="s">
        <v>92</v>
      </c>
      <c r="F23" s="60" t="s">
        <v>93</v>
      </c>
      <c r="G23" s="60">
        <v>2</v>
      </c>
      <c r="H23" s="60">
        <v>2</v>
      </c>
      <c r="I23" s="62">
        <v>643.08000000000004</v>
      </c>
      <c r="J23" s="62">
        <v>559.20000000000005</v>
      </c>
      <c r="K23" s="62">
        <v>559.20000000000005</v>
      </c>
      <c r="L23" s="63"/>
      <c r="M23" s="64">
        <v>559.20000000000005</v>
      </c>
      <c r="N23" s="65">
        <v>22</v>
      </c>
      <c r="O23" s="66">
        <f t="shared" ref="O23:O25" si="9">S23</f>
        <v>1715166</v>
      </c>
      <c r="P23" s="67"/>
      <c r="Q23" s="67"/>
      <c r="R23" s="67"/>
      <c r="S23" s="66">
        <f t="shared" ref="S23:S25" si="10">T23</f>
        <v>1715166</v>
      </c>
      <c r="T23" s="68">
        <f>'Таблица 3'!C25</f>
        <v>1715166</v>
      </c>
      <c r="U23" s="68">
        <f>'Таблица 3'!D25</f>
        <v>1588999</v>
      </c>
      <c r="V23" s="69">
        <f>'Таблица 3'!AE25</f>
        <v>92162</v>
      </c>
      <c r="W23" s="70">
        <f>'Таблица 3'!AJ25</f>
        <v>34005</v>
      </c>
      <c r="X23" s="44"/>
      <c r="Y23" s="71">
        <v>44896</v>
      </c>
    </row>
    <row r="24" spans="1:25">
      <c r="A24" s="190">
        <v>12</v>
      </c>
      <c r="B24" s="59" t="s">
        <v>104</v>
      </c>
      <c r="C24" s="60">
        <v>1971</v>
      </c>
      <c r="D24" s="13" t="s">
        <v>95</v>
      </c>
      <c r="E24" s="61" t="s">
        <v>92</v>
      </c>
      <c r="F24" s="60" t="s">
        <v>93</v>
      </c>
      <c r="G24" s="60">
        <v>2</v>
      </c>
      <c r="H24" s="60">
        <v>2</v>
      </c>
      <c r="I24" s="62">
        <v>569.64</v>
      </c>
      <c r="J24" s="62">
        <v>495.34</v>
      </c>
      <c r="K24" s="62">
        <v>495.34</v>
      </c>
      <c r="L24" s="63"/>
      <c r="M24" s="64">
        <v>495.3</v>
      </c>
      <c r="N24" s="65">
        <v>16</v>
      </c>
      <c r="O24" s="66">
        <f t="shared" si="9"/>
        <v>2539823</v>
      </c>
      <c r="P24" s="67"/>
      <c r="Q24" s="67"/>
      <c r="R24" s="67"/>
      <c r="S24" s="66">
        <f t="shared" si="10"/>
        <v>2539823</v>
      </c>
      <c r="T24" s="68">
        <f>'Таблица 3'!C26</f>
        <v>2539823</v>
      </c>
      <c r="U24" s="68">
        <f>'Таблица 3'!D26</f>
        <v>2352995</v>
      </c>
      <c r="V24" s="69">
        <f>'Таблица 3'!AE26</f>
        <v>136474</v>
      </c>
      <c r="W24" s="70">
        <f>'Таблица 3'!AJ26</f>
        <v>50354</v>
      </c>
      <c r="X24" s="44"/>
      <c r="Y24" s="71">
        <v>44896</v>
      </c>
    </row>
    <row r="25" spans="1:25">
      <c r="A25" s="190">
        <v>13</v>
      </c>
      <c r="B25" s="59" t="s">
        <v>105</v>
      </c>
      <c r="C25" s="60">
        <v>1972</v>
      </c>
      <c r="D25" s="13" t="s">
        <v>91</v>
      </c>
      <c r="E25" s="61" t="s">
        <v>92</v>
      </c>
      <c r="F25" s="60" t="s">
        <v>93</v>
      </c>
      <c r="G25" s="60">
        <v>2</v>
      </c>
      <c r="H25" s="60">
        <v>2</v>
      </c>
      <c r="I25" s="62">
        <v>678.04</v>
      </c>
      <c r="J25" s="62">
        <v>589.6</v>
      </c>
      <c r="K25" s="62">
        <v>589.6</v>
      </c>
      <c r="L25" s="63"/>
      <c r="M25" s="64">
        <v>589.6</v>
      </c>
      <c r="N25" s="65">
        <v>24</v>
      </c>
      <c r="O25" s="66">
        <f t="shared" si="9"/>
        <v>2671940</v>
      </c>
      <c r="P25" s="67"/>
      <c r="Q25" s="67"/>
      <c r="R25" s="67"/>
      <c r="S25" s="66">
        <f t="shared" si="10"/>
        <v>2671940</v>
      </c>
      <c r="T25" s="68">
        <f>'Таблица 3'!C27</f>
        <v>2671940</v>
      </c>
      <c r="U25" s="68">
        <f>'Таблица 3'!D27</f>
        <v>2475394</v>
      </c>
      <c r="V25" s="69">
        <f>'Таблица 3'!AE27</f>
        <v>143573</v>
      </c>
      <c r="W25" s="70">
        <f>'Таблица 3'!AJ27</f>
        <v>52973</v>
      </c>
      <c r="X25" s="44"/>
      <c r="Y25" s="71">
        <v>44896</v>
      </c>
    </row>
  </sheetData>
  <mergeCells count="32">
    <mergeCell ref="A9:B9"/>
    <mergeCell ref="T4:T6"/>
    <mergeCell ref="U4:X4"/>
    <mergeCell ref="P5:P6"/>
    <mergeCell ref="Q5:Q6"/>
    <mergeCell ref="R5:R6"/>
    <mergeCell ref="S5:S6"/>
    <mergeCell ref="U5:U6"/>
    <mergeCell ref="V5:V6"/>
    <mergeCell ref="W5:W6"/>
    <mergeCell ref="X5:X6"/>
    <mergeCell ref="K4:K6"/>
    <mergeCell ref="L4:L6"/>
    <mergeCell ref="M4:M6"/>
    <mergeCell ref="O4:O6"/>
    <mergeCell ref="P4:S4"/>
    <mergeCell ref="A2:Y2"/>
    <mergeCell ref="A3:A7"/>
    <mergeCell ref="B3:B7"/>
    <mergeCell ref="C3:C7"/>
    <mergeCell ref="D3:D7"/>
    <mergeCell ref="E3:E7"/>
    <mergeCell ref="F3:F7"/>
    <mergeCell ref="G3:G7"/>
    <mergeCell ref="H3:H7"/>
    <mergeCell ref="I3:I7"/>
    <mergeCell ref="J3:M3"/>
    <mergeCell ref="N3:N6"/>
    <mergeCell ref="O3:S3"/>
    <mergeCell ref="T3:X3"/>
    <mergeCell ref="Y3:Y6"/>
    <mergeCell ref="J4:J6"/>
  </mergeCells>
  <pageMargins left="0.70866141732283472" right="0.70866141732283472" top="0.74803149606299213" bottom="0.74803149606299213" header="0.31496062992125984" footer="0.31496062992125984"/>
  <pageSetup paperSize="9" scale="5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AW27"/>
  <sheetViews>
    <sheetView zoomScale="90" workbookViewId="0">
      <pane xSplit="2" ySplit="10" topLeftCell="C11" activePane="bottomRight" state="frozen"/>
      <selection activeCell="G24" sqref="G24"/>
      <selection pane="topRight"/>
      <selection pane="bottomLeft"/>
      <selection pane="bottomRight" activeCell="C11" sqref="C11"/>
    </sheetView>
  </sheetViews>
  <sheetFormatPr defaultColWidth="9.140625" defaultRowHeight="13.15" customHeight="1"/>
  <cols>
    <col min="1" max="1" width="4.42578125" style="72" customWidth="1"/>
    <col min="2" max="2" width="27.28515625" style="72" customWidth="1"/>
    <col min="3" max="4" width="13.140625" style="33" customWidth="1"/>
    <col min="5" max="5" width="11.7109375" style="38" customWidth="1"/>
    <col min="6" max="6" width="7.28515625" style="33" customWidth="1"/>
    <col min="7" max="7" width="9.85546875" style="38" customWidth="1"/>
    <col min="8" max="8" width="4.85546875" style="33" customWidth="1"/>
    <col min="9" max="9" width="4.85546875" style="38" customWidth="1"/>
    <col min="10" max="13" width="4.85546875" style="73" customWidth="1"/>
    <col min="14" max="14" width="4.85546875" style="35" customWidth="1"/>
    <col min="15" max="15" width="4.85546875" style="74" customWidth="1"/>
    <col min="16" max="19" width="4.85546875" style="38" customWidth="1"/>
    <col min="20" max="20" width="8.28515625" style="74" customWidth="1"/>
    <col min="21" max="21" width="11" style="38" customWidth="1"/>
    <col min="22" max="22" width="8.7109375" style="38" customWidth="1"/>
    <col min="23" max="23" width="11.28515625" style="38" customWidth="1"/>
    <col min="24" max="24" width="9.85546875" style="33" customWidth="1"/>
    <col min="25" max="25" width="12.85546875" style="38" customWidth="1"/>
    <col min="26" max="26" width="4.7109375" style="75" customWidth="1"/>
    <col min="27" max="27" width="4.7109375" style="33" customWidth="1"/>
    <col min="28" max="30" width="4.7109375" style="76" customWidth="1"/>
    <col min="31" max="31" width="11" style="77" customWidth="1"/>
    <col min="32" max="32" width="10.42578125" style="78" customWidth="1"/>
    <col min="33" max="35" width="5.85546875" style="76" customWidth="1"/>
    <col min="36" max="36" width="12.85546875" style="79" customWidth="1"/>
    <col min="37" max="37" width="4.28515625" style="76" customWidth="1"/>
    <col min="38" max="39" width="10.28515625" style="80" bestFit="1" customWidth="1"/>
    <col min="40" max="40" width="11.140625" style="32" bestFit="1" customWidth="1"/>
    <col min="41" max="16384" width="9.140625" style="32"/>
  </cols>
  <sheetData>
    <row r="1" spans="1:39" s="81" customFormat="1" ht="15" customHeight="1">
      <c r="A1" s="82"/>
      <c r="B1" s="82"/>
      <c r="C1" s="83"/>
      <c r="D1" s="83"/>
      <c r="E1" s="84"/>
      <c r="F1" s="83"/>
      <c r="G1" s="84"/>
      <c r="H1" s="83"/>
      <c r="I1" s="84"/>
      <c r="J1" s="85"/>
      <c r="K1" s="85"/>
      <c r="L1" s="85"/>
      <c r="M1" s="85"/>
      <c r="N1" s="86"/>
      <c r="O1" s="87"/>
      <c r="P1" s="84"/>
      <c r="Q1" s="84"/>
      <c r="R1" s="84"/>
      <c r="S1" s="84"/>
      <c r="T1" s="87"/>
      <c r="U1" s="84"/>
      <c r="V1" s="84"/>
      <c r="W1" s="84"/>
      <c r="X1" s="83"/>
      <c r="Y1" s="84"/>
      <c r="Z1" s="88"/>
      <c r="AA1" s="83"/>
      <c r="AB1" s="89"/>
      <c r="AC1" s="89"/>
      <c r="AD1" s="89"/>
      <c r="AE1" s="90"/>
      <c r="AF1" s="91"/>
      <c r="AG1" s="89"/>
      <c r="AH1" s="89"/>
      <c r="AI1" s="89"/>
      <c r="AJ1" s="92"/>
      <c r="AK1" s="89"/>
      <c r="AL1" s="93"/>
      <c r="AM1" s="93"/>
    </row>
    <row r="2" spans="1:39" s="81" customFormat="1" ht="15" customHeight="1">
      <c r="A2" s="82"/>
      <c r="B2" s="82"/>
      <c r="C2" s="83"/>
      <c r="D2" s="83"/>
      <c r="E2" s="84"/>
      <c r="F2" s="83"/>
      <c r="G2" s="84"/>
      <c r="H2" s="83"/>
      <c r="I2" s="84"/>
      <c r="J2" s="85"/>
      <c r="K2" s="85"/>
      <c r="L2" s="85"/>
      <c r="M2" s="85"/>
      <c r="N2" s="86"/>
      <c r="O2" s="87"/>
      <c r="P2" s="84"/>
      <c r="Q2" s="84"/>
      <c r="R2" s="84"/>
      <c r="S2" s="84"/>
      <c r="T2" s="87"/>
      <c r="U2" s="84"/>
      <c r="V2" s="84"/>
      <c r="W2" s="84"/>
      <c r="X2" s="83"/>
      <c r="Y2" s="84"/>
      <c r="Z2" s="88"/>
      <c r="AA2" s="83"/>
      <c r="AB2" s="89"/>
      <c r="AC2" s="89"/>
      <c r="AD2" s="89"/>
      <c r="AE2" s="90"/>
      <c r="AF2" s="91"/>
      <c r="AG2" s="89"/>
      <c r="AH2" s="89"/>
      <c r="AI2" s="89"/>
      <c r="AJ2" s="157" t="s">
        <v>106</v>
      </c>
      <c r="AK2" s="157"/>
      <c r="AL2" s="93"/>
      <c r="AM2" s="93"/>
    </row>
    <row r="3" spans="1:39" s="81" customFormat="1" ht="15" customHeight="1">
      <c r="A3" s="158" t="s">
        <v>107</v>
      </c>
      <c r="B3" s="158"/>
      <c r="C3" s="158"/>
      <c r="D3" s="158"/>
      <c r="E3" s="158"/>
      <c r="F3" s="158"/>
      <c r="G3" s="158"/>
      <c r="H3" s="158"/>
      <c r="I3" s="158"/>
      <c r="J3" s="158"/>
      <c r="K3" s="158"/>
      <c r="L3" s="158"/>
      <c r="M3" s="158"/>
      <c r="N3" s="158"/>
      <c r="O3" s="158"/>
      <c r="P3" s="158"/>
      <c r="Q3" s="158"/>
      <c r="R3" s="158"/>
      <c r="S3" s="158"/>
      <c r="T3" s="158"/>
      <c r="U3" s="158"/>
      <c r="V3" s="158"/>
      <c r="W3" s="158"/>
      <c r="X3" s="158"/>
      <c r="Y3" s="158"/>
      <c r="Z3" s="158"/>
      <c r="AA3" s="158"/>
      <c r="AB3" s="158"/>
      <c r="AC3" s="158"/>
      <c r="AD3" s="158"/>
      <c r="AE3" s="158"/>
      <c r="AF3" s="158"/>
      <c r="AG3" s="158"/>
      <c r="AH3" s="158"/>
      <c r="AI3" s="158"/>
      <c r="AJ3" s="158"/>
      <c r="AK3" s="158"/>
      <c r="AL3" s="93"/>
      <c r="AM3" s="93"/>
    </row>
    <row r="4" spans="1:39" s="81" customFormat="1" ht="15" customHeight="1">
      <c r="A4" s="159" t="s">
        <v>57</v>
      </c>
      <c r="B4" s="162" t="s">
        <v>58</v>
      </c>
      <c r="C4" s="162" t="s">
        <v>108</v>
      </c>
      <c r="D4" s="94"/>
      <c r="E4" s="95"/>
      <c r="F4" s="96"/>
      <c r="G4" s="95"/>
      <c r="H4" s="96"/>
      <c r="I4" s="95"/>
      <c r="J4" s="96"/>
      <c r="K4" s="96"/>
      <c r="L4" s="96"/>
      <c r="M4" s="96"/>
      <c r="N4" s="96"/>
      <c r="O4" s="96" t="s">
        <v>109</v>
      </c>
      <c r="P4" s="96"/>
      <c r="Q4" s="95"/>
      <c r="R4" s="96"/>
      <c r="S4" s="96"/>
      <c r="T4" s="96"/>
      <c r="U4" s="96"/>
      <c r="V4" s="96"/>
      <c r="W4" s="95"/>
      <c r="X4" s="96"/>
      <c r="Y4" s="95"/>
      <c r="Z4" s="96"/>
      <c r="AA4" s="96"/>
      <c r="AB4" s="96"/>
      <c r="AC4" s="96"/>
      <c r="AD4" s="97"/>
      <c r="AE4" s="167" t="s">
        <v>110</v>
      </c>
      <c r="AF4" s="168"/>
      <c r="AG4" s="168"/>
      <c r="AH4" s="168"/>
      <c r="AI4" s="169"/>
      <c r="AJ4" s="162" t="s">
        <v>111</v>
      </c>
      <c r="AK4" s="162" t="s">
        <v>83</v>
      </c>
      <c r="AL4" s="93"/>
      <c r="AM4" s="93"/>
    </row>
    <row r="5" spans="1:39" s="81" customFormat="1" ht="15" customHeight="1">
      <c r="A5" s="160"/>
      <c r="B5" s="163"/>
      <c r="C5" s="165"/>
      <c r="D5" s="162" t="s">
        <v>112</v>
      </c>
      <c r="E5" s="167" t="s">
        <v>31</v>
      </c>
      <c r="F5" s="168"/>
      <c r="G5" s="168"/>
      <c r="H5" s="168"/>
      <c r="I5" s="168"/>
      <c r="J5" s="168"/>
      <c r="K5" s="168"/>
      <c r="L5" s="168"/>
      <c r="M5" s="168"/>
      <c r="N5" s="168"/>
      <c r="O5" s="168"/>
      <c r="P5" s="168"/>
      <c r="Q5" s="168"/>
      <c r="R5" s="168"/>
      <c r="S5" s="168"/>
      <c r="T5" s="168"/>
      <c r="U5" s="168"/>
      <c r="V5" s="168"/>
      <c r="W5" s="168"/>
      <c r="X5" s="168"/>
      <c r="Y5" s="168"/>
      <c r="Z5" s="168"/>
      <c r="AA5" s="168"/>
      <c r="AB5" s="168"/>
      <c r="AC5" s="168"/>
      <c r="AD5" s="169"/>
      <c r="AE5" s="170" t="s">
        <v>113</v>
      </c>
      <c r="AF5" s="167" t="s">
        <v>31</v>
      </c>
      <c r="AG5" s="168"/>
      <c r="AH5" s="168"/>
      <c r="AI5" s="169"/>
      <c r="AJ5" s="165"/>
      <c r="AK5" s="165"/>
      <c r="AL5" s="93"/>
      <c r="AM5" s="93"/>
    </row>
    <row r="6" spans="1:39" s="81" customFormat="1" ht="15" customHeight="1">
      <c r="A6" s="160"/>
      <c r="B6" s="163"/>
      <c r="C6" s="165"/>
      <c r="D6" s="165"/>
      <c r="E6" s="162" t="s">
        <v>114</v>
      </c>
      <c r="F6" s="167" t="s">
        <v>31</v>
      </c>
      <c r="G6" s="168"/>
      <c r="H6" s="168"/>
      <c r="I6" s="168"/>
      <c r="J6" s="168"/>
      <c r="K6" s="168"/>
      <c r="L6" s="168"/>
      <c r="M6" s="168"/>
      <c r="N6" s="168"/>
      <c r="O6" s="168"/>
      <c r="P6" s="168"/>
      <c r="Q6" s="169"/>
      <c r="R6" s="173" t="s">
        <v>115</v>
      </c>
      <c r="S6" s="174"/>
      <c r="T6" s="173" t="s">
        <v>116</v>
      </c>
      <c r="U6" s="174"/>
      <c r="V6" s="173" t="s">
        <v>117</v>
      </c>
      <c r="W6" s="174"/>
      <c r="X6" s="173" t="s">
        <v>118</v>
      </c>
      <c r="Y6" s="174"/>
      <c r="Z6" s="173" t="s">
        <v>119</v>
      </c>
      <c r="AA6" s="177" t="s">
        <v>120</v>
      </c>
      <c r="AB6" s="177"/>
      <c r="AC6" s="173" t="s">
        <v>121</v>
      </c>
      <c r="AD6" s="173" t="s">
        <v>122</v>
      </c>
      <c r="AE6" s="171"/>
      <c r="AF6" s="178" t="s">
        <v>123</v>
      </c>
      <c r="AG6" s="173" t="s">
        <v>124</v>
      </c>
      <c r="AH6" s="173" t="s">
        <v>125</v>
      </c>
      <c r="AI6" s="173" t="s">
        <v>126</v>
      </c>
      <c r="AJ6" s="165"/>
      <c r="AK6" s="165"/>
      <c r="AL6" s="93"/>
      <c r="AM6" s="93"/>
    </row>
    <row r="7" spans="1:39" s="81" customFormat="1" ht="15" customHeight="1">
      <c r="A7" s="160"/>
      <c r="B7" s="163"/>
      <c r="C7" s="166"/>
      <c r="D7" s="165"/>
      <c r="E7" s="165"/>
      <c r="F7" s="180" t="s">
        <v>127</v>
      </c>
      <c r="G7" s="181"/>
      <c r="H7" s="180" t="s">
        <v>128</v>
      </c>
      <c r="I7" s="181"/>
      <c r="J7" s="180" t="s">
        <v>129</v>
      </c>
      <c r="K7" s="181"/>
      <c r="L7" s="180" t="s">
        <v>130</v>
      </c>
      <c r="M7" s="181"/>
      <c r="N7" s="180" t="s">
        <v>131</v>
      </c>
      <c r="O7" s="181"/>
      <c r="P7" s="180" t="s">
        <v>132</v>
      </c>
      <c r="Q7" s="181"/>
      <c r="R7" s="175"/>
      <c r="S7" s="176"/>
      <c r="T7" s="175"/>
      <c r="U7" s="176"/>
      <c r="V7" s="175"/>
      <c r="W7" s="176"/>
      <c r="X7" s="175"/>
      <c r="Y7" s="176"/>
      <c r="Z7" s="175"/>
      <c r="AA7" s="177"/>
      <c r="AB7" s="177"/>
      <c r="AC7" s="175"/>
      <c r="AD7" s="175"/>
      <c r="AE7" s="172"/>
      <c r="AF7" s="179"/>
      <c r="AG7" s="175"/>
      <c r="AH7" s="175"/>
      <c r="AI7" s="175"/>
      <c r="AJ7" s="166"/>
      <c r="AK7" s="166"/>
      <c r="AL7" s="93"/>
      <c r="AM7" s="93"/>
    </row>
    <row r="8" spans="1:39" s="81" customFormat="1" ht="26.25" customHeight="1">
      <c r="A8" s="161"/>
      <c r="B8" s="164"/>
      <c r="C8" s="98" t="s">
        <v>49</v>
      </c>
      <c r="D8" s="98" t="s">
        <v>49</v>
      </c>
      <c r="E8" s="98" t="s">
        <v>49</v>
      </c>
      <c r="F8" s="99" t="s">
        <v>133</v>
      </c>
      <c r="G8" s="98" t="s">
        <v>49</v>
      </c>
      <c r="H8" s="99" t="s">
        <v>133</v>
      </c>
      <c r="I8" s="98" t="s">
        <v>49</v>
      </c>
      <c r="J8" s="100" t="s">
        <v>133</v>
      </c>
      <c r="K8" s="100" t="s">
        <v>49</v>
      </c>
      <c r="L8" s="99" t="s">
        <v>133</v>
      </c>
      <c r="M8" s="98" t="s">
        <v>49</v>
      </c>
      <c r="N8" s="99" t="s">
        <v>133</v>
      </c>
      <c r="O8" s="98" t="s">
        <v>49</v>
      </c>
      <c r="P8" s="99" t="s">
        <v>133</v>
      </c>
      <c r="Q8" s="98" t="s">
        <v>49</v>
      </c>
      <c r="R8" s="101" t="s">
        <v>134</v>
      </c>
      <c r="S8" s="102" t="s">
        <v>49</v>
      </c>
      <c r="T8" s="103" t="s">
        <v>135</v>
      </c>
      <c r="U8" s="102" t="s">
        <v>49</v>
      </c>
      <c r="V8" s="103" t="s">
        <v>135</v>
      </c>
      <c r="W8" s="102" t="s">
        <v>49</v>
      </c>
      <c r="X8" s="103" t="s">
        <v>135</v>
      </c>
      <c r="Y8" s="102" t="s">
        <v>49</v>
      </c>
      <c r="Z8" s="102" t="s">
        <v>49</v>
      </c>
      <c r="AA8" s="103" t="s">
        <v>136</v>
      </c>
      <c r="AB8" s="102" t="s">
        <v>49</v>
      </c>
      <c r="AC8" s="102" t="s">
        <v>49</v>
      </c>
      <c r="AD8" s="102" t="s">
        <v>49</v>
      </c>
      <c r="AE8" s="98"/>
      <c r="AF8" s="104" t="s">
        <v>49</v>
      </c>
      <c r="AG8" s="100" t="s">
        <v>49</v>
      </c>
      <c r="AH8" s="100" t="s">
        <v>49</v>
      </c>
      <c r="AI8" s="100" t="s">
        <v>49</v>
      </c>
      <c r="AJ8" s="98" t="s">
        <v>49</v>
      </c>
      <c r="AK8" s="100" t="s">
        <v>49</v>
      </c>
      <c r="AL8" s="93"/>
      <c r="AM8" s="93"/>
    </row>
    <row r="9" spans="1:39" s="89" customFormat="1" ht="15" customHeight="1">
      <c r="A9" s="105">
        <v>1</v>
      </c>
      <c r="B9" s="105">
        <f>A9+1</f>
        <v>2</v>
      </c>
      <c r="C9" s="105">
        <v>3</v>
      </c>
      <c r="D9" s="105">
        <f t="shared" ref="D9:AK9" si="0">C9+1</f>
        <v>4</v>
      </c>
      <c r="E9" s="106">
        <f t="shared" si="0"/>
        <v>5</v>
      </c>
      <c r="F9" s="105">
        <f t="shared" si="0"/>
        <v>6</v>
      </c>
      <c r="G9" s="106">
        <f t="shared" si="0"/>
        <v>7</v>
      </c>
      <c r="H9" s="105">
        <f t="shared" si="0"/>
        <v>8</v>
      </c>
      <c r="I9" s="106">
        <f t="shared" si="0"/>
        <v>9</v>
      </c>
      <c r="J9" s="105">
        <f t="shared" si="0"/>
        <v>10</v>
      </c>
      <c r="K9" s="105">
        <f t="shared" si="0"/>
        <v>11</v>
      </c>
      <c r="L9" s="105">
        <f t="shared" si="0"/>
        <v>12</v>
      </c>
      <c r="M9" s="105">
        <f t="shared" si="0"/>
        <v>13</v>
      </c>
      <c r="N9" s="105">
        <f t="shared" si="0"/>
        <v>14</v>
      </c>
      <c r="O9" s="105">
        <f t="shared" si="0"/>
        <v>15</v>
      </c>
      <c r="P9" s="105">
        <f t="shared" si="0"/>
        <v>16</v>
      </c>
      <c r="Q9" s="106">
        <f t="shared" si="0"/>
        <v>17</v>
      </c>
      <c r="R9" s="105">
        <f t="shared" si="0"/>
        <v>18</v>
      </c>
      <c r="S9" s="105">
        <f t="shared" si="0"/>
        <v>19</v>
      </c>
      <c r="T9" s="105">
        <f t="shared" si="0"/>
        <v>20</v>
      </c>
      <c r="U9" s="105">
        <f t="shared" si="0"/>
        <v>21</v>
      </c>
      <c r="V9" s="105">
        <f t="shared" si="0"/>
        <v>22</v>
      </c>
      <c r="W9" s="106">
        <f t="shared" si="0"/>
        <v>23</v>
      </c>
      <c r="X9" s="105">
        <f t="shared" si="0"/>
        <v>24</v>
      </c>
      <c r="Y9" s="106">
        <f t="shared" si="0"/>
        <v>25</v>
      </c>
      <c r="Z9" s="105">
        <f t="shared" si="0"/>
        <v>26</v>
      </c>
      <c r="AA9" s="105">
        <f t="shared" si="0"/>
        <v>27</v>
      </c>
      <c r="AB9" s="105">
        <f t="shared" si="0"/>
        <v>28</v>
      </c>
      <c r="AC9" s="105">
        <f t="shared" si="0"/>
        <v>29</v>
      </c>
      <c r="AD9" s="105">
        <f t="shared" si="0"/>
        <v>30</v>
      </c>
      <c r="AE9" s="106">
        <f t="shared" si="0"/>
        <v>31</v>
      </c>
      <c r="AF9" s="107">
        <f t="shared" si="0"/>
        <v>32</v>
      </c>
      <c r="AG9" s="105">
        <f t="shared" si="0"/>
        <v>33</v>
      </c>
      <c r="AH9" s="105">
        <f t="shared" si="0"/>
        <v>34</v>
      </c>
      <c r="AI9" s="105">
        <f t="shared" si="0"/>
        <v>35</v>
      </c>
      <c r="AJ9" s="106">
        <f t="shared" si="0"/>
        <v>36</v>
      </c>
      <c r="AK9" s="105">
        <f t="shared" si="0"/>
        <v>37</v>
      </c>
      <c r="AL9" s="108"/>
      <c r="AM9" s="108"/>
    </row>
    <row r="10" spans="1:39" s="109" customFormat="1" ht="15" customHeight="1">
      <c r="A10" s="182" t="s">
        <v>137</v>
      </c>
      <c r="B10" s="183"/>
      <c r="C10" s="110"/>
      <c r="D10" s="111"/>
      <c r="E10" s="111"/>
      <c r="F10" s="111"/>
      <c r="G10" s="111"/>
      <c r="H10" s="111"/>
      <c r="I10" s="111"/>
      <c r="J10" s="111"/>
      <c r="K10" s="111"/>
      <c r="L10" s="111"/>
      <c r="M10" s="111"/>
      <c r="N10" s="111"/>
      <c r="O10" s="111"/>
      <c r="P10" s="111"/>
      <c r="Q10" s="111"/>
      <c r="R10" s="111"/>
      <c r="S10" s="111"/>
      <c r="T10" s="111"/>
      <c r="U10" s="111"/>
      <c r="V10" s="111"/>
      <c r="W10" s="111"/>
      <c r="X10" s="111"/>
      <c r="Y10" s="111"/>
      <c r="Z10" s="111"/>
      <c r="AA10" s="111"/>
      <c r="AB10" s="111"/>
      <c r="AC10" s="111"/>
      <c r="AD10" s="111"/>
      <c r="AE10" s="112"/>
      <c r="AF10" s="113"/>
      <c r="AG10" s="111"/>
      <c r="AH10" s="111"/>
      <c r="AI10" s="111"/>
      <c r="AJ10" s="111"/>
      <c r="AK10" s="114"/>
      <c r="AL10" s="115"/>
      <c r="AM10" s="115"/>
    </row>
    <row r="11" spans="1:39" s="109" customFormat="1" ht="20.25" customHeight="1">
      <c r="A11" s="184" t="s">
        <v>138</v>
      </c>
      <c r="B11" s="185"/>
      <c r="C11" s="117">
        <f>C12+C17+C24</f>
        <v>17445433</v>
      </c>
      <c r="D11" s="117">
        <f>D12+D17+D24</f>
        <v>16252963</v>
      </c>
      <c r="E11" s="117">
        <f>E12+E17+E24</f>
        <v>1938227</v>
      </c>
      <c r="F11" s="117">
        <f>F12+F17+F24</f>
        <v>270</v>
      </c>
      <c r="G11" s="117">
        <f>G12+G17+G24</f>
        <v>1938227</v>
      </c>
      <c r="H11" s="117"/>
      <c r="I11" s="117"/>
      <c r="J11" s="117"/>
      <c r="K11" s="117"/>
      <c r="L11" s="117"/>
      <c r="M11" s="117"/>
      <c r="N11" s="117"/>
      <c r="O11" s="117"/>
      <c r="P11" s="117"/>
      <c r="Q11" s="117"/>
      <c r="R11" s="117"/>
      <c r="S11" s="117"/>
      <c r="T11" s="117">
        <f t="shared" ref="T11:AJ11" si="1">T12+T17+T24</f>
        <v>2640</v>
      </c>
      <c r="U11" s="117">
        <f t="shared" si="1"/>
        <v>7370120</v>
      </c>
      <c r="V11" s="117">
        <f t="shared" si="1"/>
        <v>1200</v>
      </c>
      <c r="W11" s="117">
        <f t="shared" si="1"/>
        <v>664752</v>
      </c>
      <c r="X11" s="117">
        <f t="shared" si="1"/>
        <v>3346.3</v>
      </c>
      <c r="Y11" s="117">
        <f t="shared" si="1"/>
        <v>6279864</v>
      </c>
      <c r="Z11" s="117">
        <f t="shared" si="1"/>
        <v>0</v>
      </c>
      <c r="AA11" s="117">
        <f t="shared" si="1"/>
        <v>0</v>
      </c>
      <c r="AB11" s="117">
        <f t="shared" si="1"/>
        <v>0</v>
      </c>
      <c r="AC11" s="117">
        <f t="shared" si="1"/>
        <v>0</v>
      </c>
      <c r="AD11" s="117">
        <f t="shared" si="1"/>
        <v>0</v>
      </c>
      <c r="AE11" s="117">
        <f t="shared" si="1"/>
        <v>846858</v>
      </c>
      <c r="AF11" s="117">
        <f t="shared" si="1"/>
        <v>846858</v>
      </c>
      <c r="AG11" s="117">
        <f t="shared" si="1"/>
        <v>0</v>
      </c>
      <c r="AH11" s="117">
        <f t="shared" si="1"/>
        <v>0</v>
      </c>
      <c r="AI11" s="117">
        <f t="shared" si="1"/>
        <v>0</v>
      </c>
      <c r="AJ11" s="117">
        <f t="shared" si="1"/>
        <v>345612</v>
      </c>
      <c r="AK11" s="118"/>
      <c r="AL11" s="115"/>
      <c r="AM11" s="115"/>
    </row>
    <row r="12" spans="1:39" s="109" customFormat="1" ht="15" customHeight="1">
      <c r="A12" s="119" t="s">
        <v>139</v>
      </c>
      <c r="B12" s="120"/>
      <c r="C12" s="117">
        <f>C13+C14+C15+C16</f>
        <v>3176284</v>
      </c>
      <c r="D12" s="117">
        <f t="shared" ref="D12:AJ12" si="2">D13+D14+D15+D16</f>
        <v>2996838</v>
      </c>
      <c r="E12" s="117">
        <f t="shared" si="2"/>
        <v>0</v>
      </c>
      <c r="F12" s="117">
        <f t="shared" si="2"/>
        <v>0</v>
      </c>
      <c r="G12" s="117">
        <f t="shared" si="2"/>
        <v>0</v>
      </c>
      <c r="H12" s="117"/>
      <c r="I12" s="117"/>
      <c r="J12" s="117"/>
      <c r="K12" s="117"/>
      <c r="L12" s="117"/>
      <c r="M12" s="117"/>
      <c r="N12" s="117"/>
      <c r="O12" s="117"/>
      <c r="P12" s="117"/>
      <c r="Q12" s="117"/>
      <c r="R12" s="117"/>
      <c r="S12" s="117"/>
      <c r="T12" s="117">
        <f t="shared" si="2"/>
        <v>448</v>
      </c>
      <c r="U12" s="117">
        <f t="shared" si="2"/>
        <v>1430596</v>
      </c>
      <c r="V12" s="117">
        <f t="shared" si="2"/>
        <v>0</v>
      </c>
      <c r="W12" s="117">
        <f t="shared" si="2"/>
        <v>0</v>
      </c>
      <c r="X12" s="117">
        <f t="shared" si="2"/>
        <v>644.1</v>
      </c>
      <c r="Y12" s="117">
        <f t="shared" si="2"/>
        <v>1566242</v>
      </c>
      <c r="Z12" s="117">
        <f t="shared" si="2"/>
        <v>0</v>
      </c>
      <c r="AA12" s="117">
        <f t="shared" si="2"/>
        <v>0</v>
      </c>
      <c r="AB12" s="117">
        <f t="shared" si="2"/>
        <v>0</v>
      </c>
      <c r="AC12" s="117">
        <f t="shared" si="2"/>
        <v>0</v>
      </c>
      <c r="AD12" s="117">
        <f t="shared" si="2"/>
        <v>0</v>
      </c>
      <c r="AE12" s="117">
        <f t="shared" si="2"/>
        <v>115313</v>
      </c>
      <c r="AF12" s="117">
        <f t="shared" si="2"/>
        <v>115313</v>
      </c>
      <c r="AG12" s="117">
        <f t="shared" si="2"/>
        <v>0</v>
      </c>
      <c r="AH12" s="117">
        <f t="shared" si="2"/>
        <v>0</v>
      </c>
      <c r="AI12" s="117">
        <f t="shared" si="2"/>
        <v>0</v>
      </c>
      <c r="AJ12" s="117">
        <f t="shared" si="2"/>
        <v>64133</v>
      </c>
      <c r="AK12" s="121"/>
      <c r="AL12" s="115"/>
      <c r="AM12" s="115"/>
    </row>
    <row r="13" spans="1:39" s="81" customFormat="1" ht="15" customHeight="1">
      <c r="A13" s="122">
        <v>1</v>
      </c>
      <c r="B13" s="123" t="s">
        <v>90</v>
      </c>
      <c r="C13" s="124">
        <f t="shared" ref="C13:C16" si="3">D13+AE13+AJ13+AK13</f>
        <v>804072</v>
      </c>
      <c r="D13" s="124">
        <f t="shared" ref="D13:D16" si="4">E13+S13+U13+W13+Y13+Z13+AB13+AC13+AD13</f>
        <v>787225</v>
      </c>
      <c r="E13" s="124">
        <f t="shared" ref="E13:E16" si="5">G13+I13+K13+M13+O13+Q13</f>
        <v>0</v>
      </c>
      <c r="F13" s="125"/>
      <c r="G13" s="125"/>
      <c r="H13" s="125"/>
      <c r="I13" s="125"/>
      <c r="J13" s="125"/>
      <c r="K13" s="125"/>
      <c r="L13" s="125"/>
      <c r="M13" s="125"/>
      <c r="N13" s="125"/>
      <c r="O13" s="125"/>
      <c r="P13" s="125"/>
      <c r="Q13" s="125"/>
      <c r="R13" s="125"/>
      <c r="S13" s="125"/>
      <c r="T13" s="125"/>
      <c r="U13" s="125"/>
      <c r="V13" s="125"/>
      <c r="W13" s="125"/>
      <c r="X13" s="125">
        <v>341.1</v>
      </c>
      <c r="Y13" s="125">
        <v>787225</v>
      </c>
      <c r="Z13" s="125"/>
      <c r="AA13" s="125"/>
      <c r="AB13" s="125"/>
      <c r="AC13" s="125"/>
      <c r="AD13" s="125"/>
      <c r="AE13" s="125">
        <f t="shared" ref="AE13:AE16" si="6">AF13+AG13+AH13+AI13</f>
        <v>0</v>
      </c>
      <c r="AF13" s="125"/>
      <c r="AG13" s="125"/>
      <c r="AH13" s="125"/>
      <c r="AI13" s="125"/>
      <c r="AJ13" s="125">
        <v>16847</v>
      </c>
      <c r="AK13" s="126"/>
      <c r="AL13" s="93"/>
      <c r="AM13" s="93"/>
    </row>
    <row r="14" spans="1:39" s="81" customFormat="1" ht="15" customHeight="1">
      <c r="A14" s="122">
        <v>2</v>
      </c>
      <c r="B14" s="123" t="s">
        <v>94</v>
      </c>
      <c r="C14" s="124">
        <f t="shared" si="3"/>
        <v>839172</v>
      </c>
      <c r="D14" s="124">
        <f t="shared" si="4"/>
        <v>779017</v>
      </c>
      <c r="E14" s="124">
        <f t="shared" si="5"/>
        <v>0</v>
      </c>
      <c r="F14" s="125"/>
      <c r="G14" s="125"/>
      <c r="H14" s="125"/>
      <c r="I14" s="125"/>
      <c r="J14" s="125"/>
      <c r="K14" s="125"/>
      <c r="L14" s="125"/>
      <c r="M14" s="125"/>
      <c r="N14" s="125"/>
      <c r="O14" s="125"/>
      <c r="P14" s="125"/>
      <c r="Q14" s="125"/>
      <c r="R14" s="125"/>
      <c r="S14" s="125"/>
      <c r="T14" s="125"/>
      <c r="U14" s="125"/>
      <c r="V14" s="125"/>
      <c r="W14" s="125"/>
      <c r="X14" s="125">
        <v>303</v>
      </c>
      <c r="Y14" s="125">
        <v>779017</v>
      </c>
      <c r="Z14" s="125"/>
      <c r="AA14" s="125"/>
      <c r="AB14" s="125"/>
      <c r="AC14" s="125"/>
      <c r="AD14" s="125"/>
      <c r="AE14" s="125">
        <f t="shared" si="6"/>
        <v>43484</v>
      </c>
      <c r="AF14" s="125">
        <v>43484</v>
      </c>
      <c r="AG14" s="125"/>
      <c r="AH14" s="125"/>
      <c r="AI14" s="125"/>
      <c r="AJ14" s="125">
        <v>16671</v>
      </c>
      <c r="AK14" s="126"/>
      <c r="AL14" s="93"/>
      <c r="AM14" s="93"/>
    </row>
    <row r="15" spans="1:39" s="81" customFormat="1" ht="15" customHeight="1">
      <c r="A15" s="122">
        <v>3</v>
      </c>
      <c r="B15" s="123" t="s">
        <v>96</v>
      </c>
      <c r="C15" s="124">
        <f t="shared" si="3"/>
        <v>1487525</v>
      </c>
      <c r="D15" s="124">
        <f t="shared" si="4"/>
        <v>1430596</v>
      </c>
      <c r="E15" s="124">
        <f t="shared" si="5"/>
        <v>0</v>
      </c>
      <c r="F15" s="125"/>
      <c r="G15" s="125"/>
      <c r="H15" s="125"/>
      <c r="I15" s="125"/>
      <c r="J15" s="125"/>
      <c r="K15" s="125"/>
      <c r="L15" s="125"/>
      <c r="M15" s="125"/>
      <c r="N15" s="125"/>
      <c r="O15" s="125"/>
      <c r="P15" s="125"/>
      <c r="Q15" s="125"/>
      <c r="R15" s="125"/>
      <c r="S15" s="125"/>
      <c r="T15" s="125">
        <v>448</v>
      </c>
      <c r="U15" s="125">
        <v>1430596</v>
      </c>
      <c r="V15" s="125"/>
      <c r="W15" s="125"/>
      <c r="X15" s="125"/>
      <c r="Y15" s="125"/>
      <c r="Z15" s="125"/>
      <c r="AA15" s="125"/>
      <c r="AB15" s="125"/>
      <c r="AC15" s="125"/>
      <c r="AD15" s="125"/>
      <c r="AE15" s="125">
        <f t="shared" si="6"/>
        <v>26314</v>
      </c>
      <c r="AF15" s="125">
        <v>26314</v>
      </c>
      <c r="AG15" s="125"/>
      <c r="AH15" s="125"/>
      <c r="AI15" s="125"/>
      <c r="AJ15" s="125">
        <v>30615</v>
      </c>
      <c r="AK15" s="126"/>
      <c r="AL15" s="93"/>
      <c r="AM15" s="93"/>
    </row>
    <row r="16" spans="1:39" s="81" customFormat="1" ht="15" customHeight="1">
      <c r="A16" s="122">
        <v>4</v>
      </c>
      <c r="B16" s="123" t="s">
        <v>97</v>
      </c>
      <c r="C16" s="124">
        <f t="shared" si="3"/>
        <v>45515</v>
      </c>
      <c r="D16" s="124">
        <f t="shared" si="4"/>
        <v>0</v>
      </c>
      <c r="E16" s="124">
        <f t="shared" si="5"/>
        <v>0</v>
      </c>
      <c r="F16" s="125"/>
      <c r="G16" s="125"/>
      <c r="H16" s="125"/>
      <c r="I16" s="125"/>
      <c r="J16" s="125"/>
      <c r="K16" s="125"/>
      <c r="L16" s="125"/>
      <c r="M16" s="125"/>
      <c r="N16" s="125"/>
      <c r="O16" s="125"/>
      <c r="P16" s="125"/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25"/>
      <c r="AB16" s="125"/>
      <c r="AC16" s="125"/>
      <c r="AD16" s="125"/>
      <c r="AE16" s="125">
        <f t="shared" si="6"/>
        <v>45515</v>
      </c>
      <c r="AF16" s="125">
        <v>45515</v>
      </c>
      <c r="AG16" s="125"/>
      <c r="AH16" s="125"/>
      <c r="AI16" s="125"/>
      <c r="AJ16" s="125"/>
      <c r="AK16" s="126"/>
      <c r="AL16" s="93"/>
      <c r="AM16" s="93"/>
    </row>
    <row r="17" spans="1:49" s="109" customFormat="1" ht="15" customHeight="1">
      <c r="A17" s="186" t="s">
        <v>140</v>
      </c>
      <c r="B17" s="187"/>
      <c r="C17" s="127">
        <f>C20+C21+C22+C18+C19+C23</f>
        <v>7342220</v>
      </c>
      <c r="D17" s="127">
        <f>D20+D21+D22+D18+D19+D23</f>
        <v>6838737</v>
      </c>
      <c r="E17" s="127">
        <f>E20+E21+E22+E18+E19+E23</f>
        <v>1269607</v>
      </c>
      <c r="F17" s="127">
        <f>F20+F21+F22+F18+F19+F23</f>
        <v>150</v>
      </c>
      <c r="G17" s="127">
        <f>G20+G21+G22+G18+G19+G23</f>
        <v>1269607</v>
      </c>
      <c r="H17" s="127"/>
      <c r="I17" s="127"/>
      <c r="J17" s="127"/>
      <c r="K17" s="127"/>
      <c r="L17" s="127"/>
      <c r="M17" s="127"/>
      <c r="N17" s="127"/>
      <c r="O17" s="127"/>
      <c r="P17" s="127"/>
      <c r="Q17" s="127"/>
      <c r="R17" s="127"/>
      <c r="S17" s="127"/>
      <c r="T17" s="127">
        <f t="shared" ref="T17:AJ17" si="7">T20+T21+T22+T18+T19+T23</f>
        <v>842</v>
      </c>
      <c r="U17" s="127">
        <f t="shared" si="7"/>
        <v>1783263</v>
      </c>
      <c r="V17" s="127">
        <f t="shared" si="7"/>
        <v>1200</v>
      </c>
      <c r="W17" s="127">
        <f t="shared" si="7"/>
        <v>664752</v>
      </c>
      <c r="X17" s="127">
        <f t="shared" si="7"/>
        <v>1603</v>
      </c>
      <c r="Y17" s="127">
        <f t="shared" si="7"/>
        <v>3121115</v>
      </c>
      <c r="Z17" s="127">
        <f t="shared" si="7"/>
        <v>0</v>
      </c>
      <c r="AA17" s="127">
        <f t="shared" si="7"/>
        <v>0</v>
      </c>
      <c r="AB17" s="127">
        <f t="shared" si="7"/>
        <v>0</v>
      </c>
      <c r="AC17" s="127">
        <f t="shared" si="7"/>
        <v>0</v>
      </c>
      <c r="AD17" s="127">
        <f t="shared" si="7"/>
        <v>0</v>
      </c>
      <c r="AE17" s="127">
        <f t="shared" si="7"/>
        <v>359336</v>
      </c>
      <c r="AF17" s="127">
        <f t="shared" si="7"/>
        <v>359336</v>
      </c>
      <c r="AG17" s="127">
        <f t="shared" si="7"/>
        <v>0</v>
      </c>
      <c r="AH17" s="127">
        <f t="shared" si="7"/>
        <v>0</v>
      </c>
      <c r="AI17" s="127">
        <f t="shared" si="7"/>
        <v>0</v>
      </c>
      <c r="AJ17" s="127">
        <f t="shared" si="7"/>
        <v>144147</v>
      </c>
      <c r="AK17" s="128"/>
      <c r="AL17" s="93"/>
      <c r="AM17" s="93"/>
    </row>
    <row r="18" spans="1:49" s="81" customFormat="1" ht="15" customHeight="1">
      <c r="A18" s="122">
        <v>5</v>
      </c>
      <c r="B18" s="116" t="s">
        <v>97</v>
      </c>
      <c r="C18" s="124">
        <f t="shared" ref="C18:C23" si="8">D18+AE18+AJ18+AK18</f>
        <v>1218849</v>
      </c>
      <c r="D18" s="124">
        <f t="shared" ref="D18:D23" si="9">E18+S18+U18+W18+Y18+Z18+AB18+AC18+AD18</f>
        <v>1146976</v>
      </c>
      <c r="E18" s="124">
        <f t="shared" ref="E18:E23" si="10">G18+I18+K18+M18+O18+Q18</f>
        <v>331000</v>
      </c>
      <c r="F18" s="125">
        <v>30</v>
      </c>
      <c r="G18" s="125">
        <v>331000</v>
      </c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>
        <v>320</v>
      </c>
      <c r="Y18" s="125">
        <v>815976</v>
      </c>
      <c r="Z18" s="125"/>
      <c r="AA18" s="125"/>
      <c r="AB18" s="125"/>
      <c r="AC18" s="125"/>
      <c r="AD18" s="125"/>
      <c r="AE18" s="125">
        <f t="shared" ref="AE18:AE23" si="11">AF18+AG18+AH18+AI18</f>
        <v>47327</v>
      </c>
      <c r="AF18" s="125">
        <v>47327</v>
      </c>
      <c r="AG18" s="125"/>
      <c r="AH18" s="125"/>
      <c r="AI18" s="125"/>
      <c r="AJ18" s="125">
        <v>24546</v>
      </c>
      <c r="AK18" s="129"/>
      <c r="AL18" s="93"/>
      <c r="AM18" s="93"/>
      <c r="AN18" s="93"/>
      <c r="AO18" s="130"/>
      <c r="AP18" s="130"/>
      <c r="AQ18" s="130"/>
      <c r="AR18" s="130"/>
      <c r="AS18" s="130"/>
      <c r="AT18" s="130"/>
      <c r="AU18" s="130"/>
      <c r="AV18" s="130"/>
      <c r="AW18" s="130"/>
    </row>
    <row r="19" spans="1:49" s="130" customFormat="1" ht="15" customHeight="1">
      <c r="A19" s="122">
        <v>6</v>
      </c>
      <c r="B19" s="116" t="s">
        <v>96</v>
      </c>
      <c r="C19" s="124">
        <f t="shared" si="8"/>
        <v>1208270</v>
      </c>
      <c r="D19" s="124">
        <f t="shared" si="9"/>
        <v>1119390</v>
      </c>
      <c r="E19" s="124">
        <f t="shared" si="10"/>
        <v>222876</v>
      </c>
      <c r="F19" s="125">
        <v>40</v>
      </c>
      <c r="G19" s="125">
        <v>222876</v>
      </c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>
        <v>550</v>
      </c>
      <c r="Y19" s="125">
        <v>896514</v>
      </c>
      <c r="Z19" s="125"/>
      <c r="AA19" s="125"/>
      <c r="AB19" s="125"/>
      <c r="AC19" s="125"/>
      <c r="AD19" s="125"/>
      <c r="AE19" s="125">
        <f t="shared" si="11"/>
        <v>64925</v>
      </c>
      <c r="AF19" s="125">
        <v>64925</v>
      </c>
      <c r="AG19" s="125"/>
      <c r="AH19" s="125"/>
      <c r="AI19" s="125"/>
      <c r="AJ19" s="125">
        <v>23955</v>
      </c>
      <c r="AK19" s="129"/>
      <c r="AL19" s="93"/>
      <c r="AM19" s="93"/>
      <c r="AN19" s="93"/>
    </row>
    <row r="20" spans="1:49" s="81" customFormat="1" ht="15" customHeight="1">
      <c r="A20" s="122">
        <v>7</v>
      </c>
      <c r="B20" s="131" t="s">
        <v>99</v>
      </c>
      <c r="C20" s="124">
        <f t="shared" si="8"/>
        <v>3880779</v>
      </c>
      <c r="D20" s="124">
        <f t="shared" si="9"/>
        <v>3595311</v>
      </c>
      <c r="E20" s="124">
        <f t="shared" si="10"/>
        <v>403423</v>
      </c>
      <c r="F20" s="125">
        <v>50</v>
      </c>
      <c r="G20" s="125">
        <v>403423</v>
      </c>
      <c r="H20" s="125"/>
      <c r="I20" s="125"/>
      <c r="J20" s="125"/>
      <c r="K20" s="125"/>
      <c r="L20" s="125"/>
      <c r="M20" s="125"/>
      <c r="N20" s="125"/>
      <c r="O20" s="125"/>
      <c r="P20" s="125"/>
      <c r="Q20" s="125"/>
      <c r="R20" s="125"/>
      <c r="S20" s="125"/>
      <c r="T20" s="125">
        <v>842</v>
      </c>
      <c r="U20" s="125">
        <v>1783263</v>
      </c>
      <c r="V20" s="125"/>
      <c r="W20" s="125"/>
      <c r="X20" s="125">
        <v>733</v>
      </c>
      <c r="Y20" s="125">
        <v>1408625</v>
      </c>
      <c r="Z20" s="125"/>
      <c r="AA20" s="125"/>
      <c r="AB20" s="125"/>
      <c r="AC20" s="125"/>
      <c r="AD20" s="125"/>
      <c r="AE20" s="125">
        <f t="shared" si="11"/>
        <v>208528</v>
      </c>
      <c r="AF20" s="125">
        <v>208528</v>
      </c>
      <c r="AG20" s="125"/>
      <c r="AH20" s="125"/>
      <c r="AI20" s="125"/>
      <c r="AJ20" s="125">
        <v>76940</v>
      </c>
      <c r="AK20" s="129"/>
      <c r="AL20" s="93"/>
      <c r="AM20" s="93"/>
      <c r="AN20" s="93"/>
    </row>
    <row r="21" spans="1:49" s="81" customFormat="1" ht="15" customHeight="1">
      <c r="A21" s="122">
        <v>8</v>
      </c>
      <c r="B21" s="116" t="s">
        <v>100</v>
      </c>
      <c r="C21" s="124">
        <f t="shared" si="8"/>
        <v>358767</v>
      </c>
      <c r="D21" s="124">
        <f t="shared" si="9"/>
        <v>332376</v>
      </c>
      <c r="E21" s="124">
        <f t="shared" si="10"/>
        <v>0</v>
      </c>
      <c r="F21" s="125"/>
      <c r="G21" s="125"/>
      <c r="H21" s="125"/>
      <c r="I21" s="125"/>
      <c r="J21" s="125"/>
      <c r="K21" s="125"/>
      <c r="L21" s="125"/>
      <c r="M21" s="125"/>
      <c r="N21" s="125"/>
      <c r="O21" s="125"/>
      <c r="P21" s="125"/>
      <c r="Q21" s="125"/>
      <c r="R21" s="125"/>
      <c r="S21" s="125"/>
      <c r="T21" s="125"/>
      <c r="U21" s="125"/>
      <c r="V21" s="125">
        <v>600</v>
      </c>
      <c r="W21" s="125">
        <v>332376</v>
      </c>
      <c r="X21" s="125"/>
      <c r="Y21" s="125"/>
      <c r="Z21" s="125"/>
      <c r="AA21" s="125"/>
      <c r="AB21" s="125"/>
      <c r="AC21" s="125"/>
      <c r="AD21" s="125"/>
      <c r="AE21" s="125">
        <f t="shared" si="11"/>
        <v>19278</v>
      </c>
      <c r="AF21" s="125">
        <v>19278</v>
      </c>
      <c r="AG21" s="125"/>
      <c r="AH21" s="125"/>
      <c r="AI21" s="125"/>
      <c r="AJ21" s="125">
        <v>7113</v>
      </c>
      <c r="AK21" s="129"/>
      <c r="AL21" s="93"/>
      <c r="AM21" s="93"/>
      <c r="AN21" s="93"/>
    </row>
    <row r="22" spans="1:49" s="81" customFormat="1" ht="15" customHeight="1">
      <c r="A22" s="122">
        <v>9</v>
      </c>
      <c r="B22" s="116" t="s">
        <v>101</v>
      </c>
      <c r="C22" s="124">
        <f t="shared" si="8"/>
        <v>358767</v>
      </c>
      <c r="D22" s="124">
        <f t="shared" si="9"/>
        <v>332376</v>
      </c>
      <c r="E22" s="124">
        <f t="shared" si="10"/>
        <v>0</v>
      </c>
      <c r="F22" s="125"/>
      <c r="G22" s="125"/>
      <c r="H22" s="125"/>
      <c r="I22" s="125"/>
      <c r="J22" s="125"/>
      <c r="K22" s="125"/>
      <c r="L22" s="125"/>
      <c r="M22" s="125"/>
      <c r="N22" s="125"/>
      <c r="O22" s="125"/>
      <c r="P22" s="125"/>
      <c r="Q22" s="125"/>
      <c r="R22" s="125"/>
      <c r="S22" s="125"/>
      <c r="T22" s="125"/>
      <c r="U22" s="125"/>
      <c r="V22" s="125">
        <v>600</v>
      </c>
      <c r="W22" s="125">
        <v>332376</v>
      </c>
      <c r="X22" s="125"/>
      <c r="Y22" s="125"/>
      <c r="Z22" s="125"/>
      <c r="AA22" s="125"/>
      <c r="AB22" s="125"/>
      <c r="AC22" s="125"/>
      <c r="AD22" s="125"/>
      <c r="AE22" s="125">
        <f t="shared" si="11"/>
        <v>19278</v>
      </c>
      <c r="AF22" s="125">
        <v>19278</v>
      </c>
      <c r="AG22" s="125"/>
      <c r="AH22" s="125"/>
      <c r="AI22" s="125"/>
      <c r="AJ22" s="125">
        <v>7113</v>
      </c>
      <c r="AK22" s="129"/>
      <c r="AL22" s="93"/>
      <c r="AM22" s="93"/>
      <c r="AN22" s="93"/>
    </row>
    <row r="23" spans="1:49" s="81" customFormat="1" ht="15" customHeight="1">
      <c r="A23" s="122">
        <v>10</v>
      </c>
      <c r="B23" s="132" t="s">
        <v>94</v>
      </c>
      <c r="C23" s="124">
        <f t="shared" si="8"/>
        <v>316788</v>
      </c>
      <c r="D23" s="124">
        <f t="shared" si="9"/>
        <v>312308</v>
      </c>
      <c r="E23" s="124">
        <f t="shared" si="10"/>
        <v>312308</v>
      </c>
      <c r="F23" s="125">
        <v>30</v>
      </c>
      <c r="G23" s="125">
        <v>312308</v>
      </c>
      <c r="H23" s="125"/>
      <c r="I23" s="125"/>
      <c r="J23" s="125"/>
      <c r="K23" s="125"/>
      <c r="L23" s="125"/>
      <c r="M23" s="125"/>
      <c r="N23" s="125"/>
      <c r="O23" s="125"/>
      <c r="P23" s="125"/>
      <c r="Q23" s="125"/>
      <c r="R23" s="125"/>
      <c r="S23" s="125"/>
      <c r="T23" s="125"/>
      <c r="U23" s="125"/>
      <c r="V23" s="125"/>
      <c r="W23" s="125"/>
      <c r="X23" s="125"/>
      <c r="Y23" s="125"/>
      <c r="Z23" s="125"/>
      <c r="AA23" s="125"/>
      <c r="AB23" s="125"/>
      <c r="AC23" s="125"/>
      <c r="AD23" s="125"/>
      <c r="AE23" s="125">
        <f t="shared" si="11"/>
        <v>0</v>
      </c>
      <c r="AF23" s="125"/>
      <c r="AG23" s="125"/>
      <c r="AH23" s="125"/>
      <c r="AI23" s="125"/>
      <c r="AJ23" s="125">
        <v>4480</v>
      </c>
      <c r="AK23" s="129"/>
      <c r="AL23" s="93"/>
      <c r="AM23" s="93"/>
      <c r="AN23" s="93"/>
    </row>
    <row r="24" spans="1:49" s="109" customFormat="1" ht="15" customHeight="1">
      <c r="A24" s="186" t="s">
        <v>141</v>
      </c>
      <c r="B24" s="187"/>
      <c r="C24" s="127">
        <f>C25+C26+C27</f>
        <v>6926929</v>
      </c>
      <c r="D24" s="127">
        <f t="shared" ref="D24:AJ24" si="12">D25+D26+D27</f>
        <v>6417388</v>
      </c>
      <c r="E24" s="127">
        <f t="shared" si="12"/>
        <v>668620</v>
      </c>
      <c r="F24" s="127">
        <f t="shared" si="12"/>
        <v>120</v>
      </c>
      <c r="G24" s="127">
        <f t="shared" si="12"/>
        <v>668620</v>
      </c>
      <c r="H24" s="127"/>
      <c r="I24" s="127"/>
      <c r="J24" s="127"/>
      <c r="K24" s="127"/>
      <c r="L24" s="127"/>
      <c r="M24" s="127"/>
      <c r="N24" s="127"/>
      <c r="O24" s="127"/>
      <c r="P24" s="127"/>
      <c r="Q24" s="127"/>
      <c r="R24" s="127"/>
      <c r="S24" s="127"/>
      <c r="T24" s="127">
        <f t="shared" si="12"/>
        <v>1350</v>
      </c>
      <c r="U24" s="127">
        <f t="shared" si="12"/>
        <v>4156261</v>
      </c>
      <c r="V24" s="127">
        <f t="shared" si="12"/>
        <v>0</v>
      </c>
      <c r="W24" s="127">
        <f t="shared" si="12"/>
        <v>0</v>
      </c>
      <c r="X24" s="127">
        <f t="shared" si="12"/>
        <v>1099.2</v>
      </c>
      <c r="Y24" s="127">
        <f t="shared" si="12"/>
        <v>1592507</v>
      </c>
      <c r="Z24" s="127">
        <f t="shared" si="12"/>
        <v>0</v>
      </c>
      <c r="AA24" s="127">
        <f t="shared" si="12"/>
        <v>0</v>
      </c>
      <c r="AB24" s="127">
        <f t="shared" si="12"/>
        <v>0</v>
      </c>
      <c r="AC24" s="127">
        <f t="shared" si="12"/>
        <v>0</v>
      </c>
      <c r="AD24" s="127">
        <f t="shared" si="12"/>
        <v>0</v>
      </c>
      <c r="AE24" s="127">
        <f t="shared" si="12"/>
        <v>372209</v>
      </c>
      <c r="AF24" s="127">
        <f t="shared" si="12"/>
        <v>372209</v>
      </c>
      <c r="AG24" s="127">
        <f t="shared" si="12"/>
        <v>0</v>
      </c>
      <c r="AH24" s="127">
        <f t="shared" si="12"/>
        <v>0</v>
      </c>
      <c r="AI24" s="127">
        <f t="shared" si="12"/>
        <v>0</v>
      </c>
      <c r="AJ24" s="127">
        <f t="shared" si="12"/>
        <v>137332</v>
      </c>
      <c r="AK24" s="133"/>
      <c r="AL24" s="93"/>
      <c r="AM24" s="93"/>
    </row>
    <row r="25" spans="1:49" s="81" customFormat="1" ht="15" customHeight="1">
      <c r="A25" s="122">
        <v>11</v>
      </c>
      <c r="B25" s="123" t="s">
        <v>103</v>
      </c>
      <c r="C25" s="124">
        <f t="shared" ref="C25:C27" si="13">D25+AE25+AJ25+AK25</f>
        <v>1715166</v>
      </c>
      <c r="D25" s="124">
        <f t="shared" ref="D25:D27" si="14">E25+S25+U25+W25+Y25+Z25+AB25+AC25+AD25</f>
        <v>1588999</v>
      </c>
      <c r="E25" s="124">
        <f t="shared" ref="E25:E27" si="15">G25+I25+K25+M25+O25+Q25</f>
        <v>222876</v>
      </c>
      <c r="F25" s="125">
        <v>40</v>
      </c>
      <c r="G25" s="125">
        <v>222876</v>
      </c>
      <c r="H25" s="125"/>
      <c r="I25" s="125"/>
      <c r="J25" s="125"/>
      <c r="K25" s="125"/>
      <c r="L25" s="125"/>
      <c r="M25" s="125"/>
      <c r="N25" s="125"/>
      <c r="O25" s="125"/>
      <c r="P25" s="125"/>
      <c r="Q25" s="125"/>
      <c r="R25" s="125"/>
      <c r="S25" s="125"/>
      <c r="T25" s="125">
        <v>450</v>
      </c>
      <c r="U25" s="125">
        <v>1366123</v>
      </c>
      <c r="V25" s="125"/>
      <c r="W25" s="125"/>
      <c r="X25" s="125"/>
      <c r="Y25" s="125"/>
      <c r="Z25" s="125"/>
      <c r="AA25" s="125"/>
      <c r="AB25" s="125"/>
      <c r="AC25" s="125"/>
      <c r="AD25" s="125"/>
      <c r="AE25" s="125">
        <f t="shared" ref="AE25:AE27" si="16">AF25+AG25+AH25+AI25</f>
        <v>92162</v>
      </c>
      <c r="AF25" s="125">
        <v>92162</v>
      </c>
      <c r="AG25" s="125"/>
      <c r="AH25" s="125"/>
      <c r="AI25" s="125"/>
      <c r="AJ25" s="125">
        <v>34005</v>
      </c>
      <c r="AK25" s="129"/>
      <c r="AL25" s="93"/>
      <c r="AM25" s="93"/>
      <c r="AN25" s="93"/>
    </row>
    <row r="26" spans="1:49" s="81" customFormat="1" ht="15" customHeight="1">
      <c r="A26" s="122">
        <v>12</v>
      </c>
      <c r="B26" s="131" t="s">
        <v>104</v>
      </c>
      <c r="C26" s="124">
        <f t="shared" si="13"/>
        <v>2539823</v>
      </c>
      <c r="D26" s="124">
        <f t="shared" si="14"/>
        <v>2352995</v>
      </c>
      <c r="E26" s="124">
        <f t="shared" si="15"/>
        <v>222868</v>
      </c>
      <c r="F26" s="125">
        <v>40</v>
      </c>
      <c r="G26" s="125">
        <v>222868</v>
      </c>
      <c r="H26" s="125"/>
      <c r="I26" s="125"/>
      <c r="J26" s="125"/>
      <c r="K26" s="125"/>
      <c r="L26" s="125"/>
      <c r="M26" s="125"/>
      <c r="N26" s="125"/>
      <c r="O26" s="125"/>
      <c r="P26" s="125"/>
      <c r="Q26" s="125"/>
      <c r="R26" s="125"/>
      <c r="S26" s="125"/>
      <c r="T26" s="125">
        <v>450</v>
      </c>
      <c r="U26" s="125">
        <v>1366123</v>
      </c>
      <c r="V26" s="125"/>
      <c r="W26" s="125"/>
      <c r="X26" s="125">
        <v>549.6</v>
      </c>
      <c r="Y26" s="125">
        <v>764004</v>
      </c>
      <c r="Z26" s="125"/>
      <c r="AA26" s="125"/>
      <c r="AB26" s="125"/>
      <c r="AC26" s="125"/>
      <c r="AD26" s="125"/>
      <c r="AE26" s="125">
        <f t="shared" si="16"/>
        <v>136474</v>
      </c>
      <c r="AF26" s="125">
        <v>136474</v>
      </c>
      <c r="AG26" s="125"/>
      <c r="AH26" s="125"/>
      <c r="AI26" s="125"/>
      <c r="AJ26" s="125">
        <v>50354</v>
      </c>
      <c r="AK26" s="129"/>
      <c r="AL26" s="93"/>
      <c r="AM26" s="93"/>
      <c r="AN26" s="93"/>
    </row>
    <row r="27" spans="1:49" s="89" customFormat="1" ht="15" customHeight="1">
      <c r="A27" s="122">
        <v>13</v>
      </c>
      <c r="B27" s="134" t="s">
        <v>105</v>
      </c>
      <c r="C27" s="124">
        <f t="shared" si="13"/>
        <v>2671940</v>
      </c>
      <c r="D27" s="124">
        <f t="shared" si="14"/>
        <v>2475394</v>
      </c>
      <c r="E27" s="124">
        <f t="shared" si="15"/>
        <v>222876</v>
      </c>
      <c r="F27" s="124">
        <v>40</v>
      </c>
      <c r="G27" s="124">
        <v>222876</v>
      </c>
      <c r="H27" s="124"/>
      <c r="I27" s="124"/>
      <c r="J27" s="124"/>
      <c r="K27" s="124"/>
      <c r="L27" s="124"/>
      <c r="M27" s="124"/>
      <c r="N27" s="124"/>
      <c r="O27" s="124"/>
      <c r="P27" s="124"/>
      <c r="Q27" s="124"/>
      <c r="R27" s="124"/>
      <c r="S27" s="124"/>
      <c r="T27" s="124">
        <v>450</v>
      </c>
      <c r="U27" s="124">
        <v>1424015</v>
      </c>
      <c r="V27" s="124"/>
      <c r="W27" s="124"/>
      <c r="X27" s="124">
        <v>549.6</v>
      </c>
      <c r="Y27" s="124">
        <v>828503</v>
      </c>
      <c r="Z27" s="124"/>
      <c r="AA27" s="124"/>
      <c r="AB27" s="124"/>
      <c r="AC27" s="124"/>
      <c r="AD27" s="124"/>
      <c r="AE27" s="125">
        <f t="shared" si="16"/>
        <v>143573</v>
      </c>
      <c r="AF27" s="135">
        <v>143573</v>
      </c>
      <c r="AG27" s="124"/>
      <c r="AH27" s="124"/>
      <c r="AI27" s="124"/>
      <c r="AJ27" s="125">
        <v>52973</v>
      </c>
      <c r="AK27" s="136"/>
      <c r="AL27" s="93"/>
      <c r="AM27" s="93"/>
      <c r="AN27" s="93"/>
    </row>
  </sheetData>
  <mergeCells count="36">
    <mergeCell ref="P7:Q7"/>
    <mergeCell ref="A10:B10"/>
    <mergeCell ref="A11:B11"/>
    <mergeCell ref="A17:B17"/>
    <mergeCell ref="A24:B24"/>
    <mergeCell ref="F7:G7"/>
    <mergeCell ref="H7:I7"/>
    <mergeCell ref="J7:K7"/>
    <mergeCell ref="L7:M7"/>
    <mergeCell ref="N7:O7"/>
    <mergeCell ref="AD6:AD7"/>
    <mergeCell ref="AF6:AF7"/>
    <mergeCell ref="AG6:AG7"/>
    <mergeCell ref="AH6:AH7"/>
    <mergeCell ref="AI6:AI7"/>
    <mergeCell ref="V6:W7"/>
    <mergeCell ref="X6:Y7"/>
    <mergeCell ref="Z6:Z7"/>
    <mergeCell ref="AA6:AB7"/>
    <mergeCell ref="AC6:AC7"/>
    <mergeCell ref="AJ2:AK2"/>
    <mergeCell ref="A3:AK3"/>
    <mergeCell ref="A4:A8"/>
    <mergeCell ref="B4:B8"/>
    <mergeCell ref="C4:C7"/>
    <mergeCell ref="AE4:AI4"/>
    <mergeCell ref="AJ4:AJ7"/>
    <mergeCell ref="AK4:AK7"/>
    <mergeCell ref="D5:D7"/>
    <mergeCell ref="E5:AD5"/>
    <mergeCell ref="AE5:AE7"/>
    <mergeCell ref="AF5:AI5"/>
    <mergeCell ref="E6:E7"/>
    <mergeCell ref="F6:Q6"/>
    <mergeCell ref="R6:S7"/>
    <mergeCell ref="T6:U7"/>
  </mergeCells>
  <pageMargins left="0.70078740157480324" right="0.70078740157480324" top="0.75196850393700776" bottom="0.75196850393700776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Списки</vt:lpstr>
      <vt:lpstr>Таблица 1</vt:lpstr>
      <vt:lpstr>Таблица 2</vt:lpstr>
      <vt:lpstr>Таблица 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Смирнов Николай</dc:creator>
  <cp:lastModifiedBy>Архипова</cp:lastModifiedBy>
  <cp:revision>4</cp:revision>
  <cp:lastPrinted>2020-12-28T13:33:36Z</cp:lastPrinted>
  <dcterms:created xsi:type="dcterms:W3CDTF">2016-04-02T08:34:38Z</dcterms:created>
  <dcterms:modified xsi:type="dcterms:W3CDTF">2020-12-28T13:33:54Z</dcterms:modified>
</cp:coreProperties>
</file>